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<sst xmlns="http://schemas.openxmlformats.org/spreadsheetml/2006/main" count="2907" uniqueCount="2093">
  <si>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</si>
  <si>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</si>
  <si>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</si>
  <si>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</si>
  <si>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</si>
  <si>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</si>
  <si>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</si>
  <si>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</si>
  <si>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</si>
  <si>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</si>
  <si>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</si>
  <si>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</si>
  <si>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</si>
  <si>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</si>
  <si>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</si>
  <si>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</si>
  <si>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</si>
  <si>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</si>
  <si>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</si>
  <si>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</si>
  <si>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</si>
  <si>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</si>
  <si>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</si>
  <si>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</si>
  <si>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</si>
  <si>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</si>
  <si>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</si>
  <si>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</si>
  <si>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</si>
  <si>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</si>
  <si>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</si>
  <si>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</si>
  <si>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</si>
  <si>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</si>
  <si>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</si>
  <si>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</si>
  <si>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</si>
  <si>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</si>
  <si>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</si>
  <si>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</si>
  <si>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</si>
  <si>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</si>
  <si>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</si>
  <si>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</si>
  <si>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</si>
  <si>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</si>
  <si>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</si>
  <si>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</si>
  <si>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</si>
  <si>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</si>
  <si>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</si>
  <si>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</si>
  <si>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</si>
  <si>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</si>
  <si>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</si>
  <si>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</si>
  <si>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</si>
  <si>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</si>
  <si>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</si>
  <si>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</si>
  <si>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</si>
  <si>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</si>
  <si>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</si>
  <si>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</si>
  <si>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</si>
  <si>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</si>
  <si>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</si>
  <si>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</si>
  <si>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</si>
  <si>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</si>
  <si>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</si>
  <si>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</si>
  <si>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</si>
  <si>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</si>
  <si>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</si>
  <si>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</si>
  <si>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</si>
  <si>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</si>
  <si>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</si>
  <si>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</si>
  <si>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</si>
  <si>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</si>
  <si>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</si>
  <si>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</si>
  <si>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</si>
  <si>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</si>
  <si>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</si>
  <si>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</si>
  <si>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</si>
  <si>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</si>
  <si>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</si>
  <si>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</si>
  <si>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</si>
  <si>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</si>
  <si>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</si>
  <si>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</si>
  <si>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</si>
  <si>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</si>
  <si>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</si>
  <si>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</si>
  <si>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</si>
  <si>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</si>
  <si>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</si>
  <si>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</si>
  <si>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</si>
  <si>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</si>
  <si>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</si>
  <si>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</si>
  <si>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</si>
  <si>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</si>
  <si>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</si>
  <si>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</si>
  <si>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</si>
  <si>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</si>
  <si>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</si>
  <si>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</si>
  <si>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</si>
  <si>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</si>
  <si>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</si>
  <si>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</si>
  <si>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</si>
  <si>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</si>
  <si>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</si>
  <si>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</si>
  <si>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</si>
  <si>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</si>
  <si>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</si>
  <si>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</si>
  <si>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</si>
  <si>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</si>
  <si>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</si>
  <si>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</si>
  <si>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</si>
  <si>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</si>
  <si>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</si>
  <si>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</si>
  <si>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</si>
  <si>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</si>
  <si>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</si>
  <si>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</si>
  <si>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</si>
  <si>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</si>
  <si>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</si>
  <si>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</si>
  <si>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</si>
  <si>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</si>
  <si>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</si>
  <si>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</si>
  <si>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</si>
  <si>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</si>
  <si>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</si>
  <si>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</si>
  <si>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</si>
  <si>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</si>
  <si>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</si>
  <si>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</si>
  <si>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</si>
  <si>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</si>
  <si>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</si>
  <si>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</si>
  <si>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</si>
  <si>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</si>
  <si>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</si>
  <si>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</si>
  <si>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</si>
  <si>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</si>
  <si>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</si>
  <si>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</si>
  <si>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</si>
  <si>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</si>
  <si>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</si>
  <si>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</si>
  <si>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</si>
  <si>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</si>
  <si>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</si>
  <si>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</si>
  <si>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</si>
  <si>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</si>
  <si>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</si>
  <si>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</si>
  <si>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</si>
  <si>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</si>
  <si>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</si>
  <si>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</si>
  <si>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</si>
  <si>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</si>
  <si>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</si>
  <si>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</si>
  <si>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</si>
  <si>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</si>
  <si>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</si>
  <si>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</si>
  <si>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</si>
  <si>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</si>
  <si>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</si>
  <si>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</si>
  <si>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</si>
  <si>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</si>
  <si>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</si>
  <si>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</si>
  <si>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</si>
  <si>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</si>
  <si>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</si>
  <si>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</si>
  <si>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</si>
  <si>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</si>
  <si>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</si>
  <si>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</si>
  <si>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</si>
  <si>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</si>
  <si>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</si>
  <si>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</si>
  <si>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</si>
  <si>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</si>
  <si>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</si>
  <si>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</si>
  <si>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</si>
  <si>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</si>
  <si>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</si>
  <si>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</si>
  <si>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</si>
  <si>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</si>
  <si>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</si>
  <si>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</si>
  <si>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</si>
  <si>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</si>
  <si>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</si>
  <si>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</si>
  <si>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</si>
  <si>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</si>
  <si>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</si>
  <si>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</si>
  <si>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</si>
  <si>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</si>
  <si>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</si>
  <si>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</si>
  <si>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</si>
  <si>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</si>
  <si>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</si>
  <si>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</si>
  <si>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</si>
  <si>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</si>
  <si>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</si>
  <si>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</si>
  <si>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</si>
  <si>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</si>
  <si>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</si>
  <si>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</si>
  <si>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</si>
  <si>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</si>
  <si>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</si>
  <si>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</si>
  <si>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</si>
  <si>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</si>
  <si>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</si>
  <si>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</si>
  <si>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</si>
  <si>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</si>
  <si>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</si>
  <si>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</si>
  <si>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</si>
  <si>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</si>
  <si>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</si>
  <si>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</si>
  <si>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</si>
  <si>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</si>
  <si>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</si>
  <si>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</si>
  <si>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</si>
  <si>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</si>
  <si>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</si>
  <si>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</si>
  <si>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</si>
  <si>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</si>
  <si>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</si>
  <si>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</si>
  <si>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</si>
  <si>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</si>
  <si>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</si>
  <si>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</si>
  <si>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</si>
  <si>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</si>
  <si>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</si>
  <si>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</si>
  <si>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</si>
  <si>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</si>
  <si>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</si>
  <si>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</si>
  <si>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</si>
  <si>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</si>
  <si>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</si>
  <si>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</si>
  <si>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</si>
  <si>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</si>
  <si>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</si>
  <si>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</si>
  <si>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</si>
  <si>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</si>
  <si>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</si>
  <si>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</si>
  <si>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</si>
  <si>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</si>
  <si>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</si>
  <si>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</si>
  <si>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</si>
  <si>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</si>
  <si>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</si>
  <si>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</si>
  <si>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</si>
  <si>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</si>
  <si>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</si>
  <si>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</si>
  <si>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</si>
  <si>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</si>
  <si>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</si>
  <si>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</si>
  <si>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</si>
  <si>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</si>
  <si>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</si>
  <si>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</si>
  <si>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</si>
  <si>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</si>
  <si>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</si>
  <si>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</si>
  <si>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</si>
  <si>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</si>
  <si>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</si>
  <si>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</si>
  <si>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</si>
  <si>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</si>
  <si>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</si>
  <si>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</si>
  <si>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</si>
  <si>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</si>
  <si>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</si>
  <si>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</si>
  <si>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</si>
  <si>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</si>
  <si>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</si>
  <si>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</si>
  <si>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</si>
  <si>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</si>
  <si>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</si>
  <si>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</si>
  <si>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</si>
  <si>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</si>
  <si>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</si>
  <si>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</si>
  <si>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</si>
  <si>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</si>
  <si>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</si>
  <si>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</si>
  <si>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</si>
  <si>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</si>
  <si>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</si>
  <si>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</si>
  <si>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</si>
  <si>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</si>
  <si>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</si>
  <si>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</si>
  <si>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</si>
  <si>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</si>
  <si>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</si>
  <si>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</si>
  <si>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</si>
  <si>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</si>
  <si>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</si>
  <si>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</si>
  <si>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</si>
  <si>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</si>
  <si>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</si>
  <si>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</si>
  <si>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</si>
  <si>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</si>
  <si>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</si>
  <si>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</si>
  <si>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</si>
  <si>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</si>
  <si>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</si>
  <si>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</si>
  <si>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</si>
  <si>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</si>
  <si>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</si>
  <si>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</si>
  <si>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</si>
  <si>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</si>
  <si>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</si>
  <si>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</si>
  <si>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</si>
  <si>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</si>
  <si>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</si>
  <si>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</si>
  <si>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</si>
  <si>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</si>
  <si>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</si>
  <si>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</si>
  <si>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</si>
  <si>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</si>
  <si>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</si>
  <si>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</si>
  <si>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</si>
  <si>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</si>
  <si>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</si>
  <si>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</si>
  <si>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</si>
  <si>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</si>
  <si>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</si>
  <si>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</si>
  <si>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</si>
  <si>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</si>
  <si>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</si>
  <si>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</si>
  <si>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</si>
  <si>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</si>
  <si>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</si>
  <si>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</si>
  <si>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</si>
  <si>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</si>
  <si>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</si>
  <si>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</si>
  <si>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</si>
  <si>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</si>
  <si>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</si>
  <si>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</si>
  <si>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</si>
  <si>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</si>
  <si>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</si>
  <si>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</si>
  <si>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</si>
  <si>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</si>
  <si>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</si>
  <si>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</si>
  <si>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</si>
  <si>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</si>
  <si>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</si>
  <si>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</si>
  <si>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</si>
  <si>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</si>
  <si>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</si>
  <si>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</si>
  <si>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</si>
  <si>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</si>
  <si>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</si>
  <si>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</si>
  <si>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</si>
  <si>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</si>
  <si>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</si>
  <si>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</si>
  <si>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</si>
  <si>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</si>
  <si>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</si>
  <si>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</si>
  <si>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</si>
  <si>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</si>
  <si>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</si>
  <si>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</si>
  <si>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</si>
  <si>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</si>
  <si>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</si>
  <si>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</si>
  <si>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</si>
  <si>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</si>
  <si>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</si>
  <si>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</si>
  <si>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</si>
  <si>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</si>
  <si>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</si>
  <si>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</si>
  <si>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</si>
  <si>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</si>
  <si>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</si>
  <si>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</si>
  <si>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</si>
  <si>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</si>
  <si>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</si>
  <si>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</si>
  <si>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</si>
  <si>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</si>
  <si>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</si>
  <si>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</si>
  <si>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</si>
  <si>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</si>
  <si>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</si>
  <si>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</si>
  <si>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</si>
  <si>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</si>
  <si>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</si>
  <si>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</si>
  <si>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</si>
  <si>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</si>
  <si>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</si>
  <si>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</si>
  <si>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</si>
  <si>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</si>
  <si>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</si>
  <si>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</si>
  <si>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</si>
  <si>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</si>
  <si>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</si>
  <si>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</si>
  <si>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</si>
  <si>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</si>
  <si>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</si>
  <si>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</si>
  <si>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</si>
  <si>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</si>
  <si>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</si>
  <si>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</si>
  <si>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</si>
  <si>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</si>
  <si>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</si>
  <si>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</si>
  <si>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</si>
  <si>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</si>
  <si>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</si>
  <si>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</si>
  <si>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</si>
  <si>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</si>
  <si>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</si>
  <si>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</si>
  <si>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</si>
  <si>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</si>
  <si>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</si>
  <si>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</si>
  <si>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</si>
  <si>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</si>
  <si>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</si>
  <si>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</si>
  <si>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</si>
  <si>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</si>
  <si>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</si>
  <si>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</si>
  <si>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</si>
  <si>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</si>
  <si>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</si>
  <si>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</si>
  <si>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</si>
  <si>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</si>
  <si>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</si>
  <si>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</si>
  <si>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</si>
  <si>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</si>
  <si>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</si>
  <si>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</si>
  <si>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</si>
  <si>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</si>
  <si>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</si>
  <si>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</si>
  <si>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</si>
  <si>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</si>
  <si>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</si>
  <si>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</si>
  <si>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</si>
  <si>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</si>
  <si>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</si>
  <si>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</si>
  <si>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</si>
  <si>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</si>
  <si>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</si>
  <si>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</si>
  <si>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</si>
  <si>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</si>
  <si>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</si>
  <si>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</si>
  <si>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</si>
  <si>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</si>
  <si>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</si>
  <si>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</si>
  <si>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</si>
  <si>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</si>
  <si>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</si>
  <si>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</si>
  <si>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</si>
  <si>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</si>
  <si>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</si>
  <si>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</si>
  <si>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</si>
  <si>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</si>
  <si>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</si>
  <si>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</si>
  <si>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</si>
  <si>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</si>
  <si>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</si>
  <si>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</si>
  <si>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</si>
  <si>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</si>
  <si>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</si>
  <si>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</si>
  <si>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</si>
  <si>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</si>
  <si>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</si>
  <si>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</si>
  <si>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</si>
  <si>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</si>
  <si>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</si>
  <si>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</si>
  <si>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</si>
  <si>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</si>
  <si>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</si>
  <si>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</si>
  <si>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</si>
  <si>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</si>
  <si>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</si>
  <si>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</si>
  <si>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</si>
  <si>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</si>
  <si>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</si>
  <si>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</si>
  <si>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</si>
  <si>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</si>
  <si>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</si>
  <si>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</si>
  <si>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</si>
  <si>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</si>
  <si>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</si>
  <si>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</si>
  <si>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</si>
  <si>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</si>
  <si>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</si>
  <si>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</si>
  <si>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</si>
  <si>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</si>
  <si>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</si>
  <si>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</si>
  <si>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</si>
  <si>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</si>
  <si>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</si>
  <si>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</si>
  <si>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</si>
  <si>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</si>
  <si>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</si>
  <si>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</si>
  <si>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</si>
  <si>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</si>
  <si>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</si>
  <si>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</si>
  <si>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</si>
  <si>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</si>
  <si>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</si>
  <si>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</si>
  <si>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</si>
  <si>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</si>
  <si>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</si>
  <si>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</si>
  <si>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</si>
  <si>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</si>
  <si>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</si>
  <si>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</si>
  <si>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</si>
  <si>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</si>
  <si>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</si>
  <si>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</si>
  <si>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</si>
  <si>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</si>
  <si>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</si>
  <si>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</si>
  <si>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</si>
  <si>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</si>
  <si>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</si>
  <si>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</si>
  <si>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</si>
  <si>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</si>
  <si>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</si>
  <si>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</si>
  <si>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</si>
  <si>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</si>
  <si>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</si>
  <si>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</si>
  <si>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</si>
  <si>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</si>
  <si>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</si>
  <si>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</si>
  <si>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</si>
  <si>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</si>
  <si>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</si>
  <si>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</si>
  <si>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</si>
  <si>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</si>
  <si>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</si>
  <si>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</si>
  <si>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</si>
  <si>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</si>
  <si>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</si>
  <si>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</si>
  <si>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</si>
  <si>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</si>
  <si>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</si>
  <si>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</si>
  <si>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</si>
  <si>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</si>
  <si>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</si>
  <si>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</si>
  <si>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</si>
  <si>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</si>
  <si>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</si>
  <si>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</si>
  <si>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</si>
  <si>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</si>
  <si>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</si>
  <si>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</si>
  <si>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</si>
  <si>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</si>
  <si>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</si>
  <si>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</si>
  <si>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</si>
  <si>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</si>
  <si>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</si>
  <si>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</si>
  <si>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</si>
  <si>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</si>
  <si>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</si>
  <si>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</si>
  <si>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</si>
  <si>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</si>
  <si>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</si>
  <si>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</si>
  <si>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</si>
  <si>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</si>
  <si>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</si>
  <si>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</si>
  <si>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</si>
  <si>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</si>
  <si>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</si>
  <si>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</si>
  <si>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</si>
  <si>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</si>
  <si>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</si>
  <si>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</si>
  <si>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</si>
  <si>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</si>
  <si>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</si>
  <si>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</si>
  <si>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</si>
  <si>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</si>
  <si>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</si>
  <si>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</si>
  <si>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</si>
  <si>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</si>
  <si>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</si>
  <si>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</si>
  <si>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</si>
  <si>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</si>
  <si>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</si>
  <si>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</si>
  <si>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</si>
  <si>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</si>
  <si>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</si>
  <si>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</si>
  <si>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</si>
  <si>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</si>
  <si>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</si>
  <si>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</si>
  <si>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</si>
  <si>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</si>
  <si>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</si>
  <si>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</si>
  <si>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</si>
  <si>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</si>
  <si>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</si>
  <si>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</si>
  <si>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</si>
  <si>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</si>
  <si>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</si>
  <si>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</si>
  <si>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</si>
  <si>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</si>
  <si>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</si>
  <si>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</si>
  <si>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</si>
  <si>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</si>
  <si>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</si>
  <si>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</si>
  <si>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</si>
  <si>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</si>
  <si>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</si>
  <si>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</si>
  <si>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</si>
  <si>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</si>
  <si>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</si>
  <si>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</si>
  <si>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</si>
  <si>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</si>
  <si>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</si>
  <si>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</si>
  <si>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</si>
  <si>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</si>
  <si>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</si>
  <si>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</si>
  <si>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</si>
  <si>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</si>
  <si>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</si>
  <si>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</si>
  <si>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</si>
  <si>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</si>
  <si>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</si>
  <si>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</si>
  <si>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</si>
  <si>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</si>
  <si>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</si>
  <si>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</si>
  <si>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</si>
  <si>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</si>
  <si>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</si>
  <si>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</si>
  <si>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</si>
  <si>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</si>
  <si>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</si>
  <si>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</si>
  <si>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</si>
  <si>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</si>
  <si>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</si>
  <si>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</si>
  <si>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</si>
  <si>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</si>
  <si>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</si>
  <si>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</si>
  <si>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</si>
  <si>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</si>
  <si>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</si>
  <si>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</si>
  <si>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</si>
  <si>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</si>
  <si>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</si>
  <si>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</si>
  <si>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</si>
  <si>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</si>
  <si>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</si>
  <si>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</si>
  <si>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</si>
  <si>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</si>
  <si>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</si>
  <si>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</si>
  <si>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</si>
  <si>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</si>
  <si>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</si>
  <si>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</si>
  <si>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</si>
  <si>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</si>
  <si>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</si>
  <si>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</si>
  <si>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</si>
  <si>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</si>
  <si>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</si>
  <si>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</si>
  <si>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</si>
  <si>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</si>
  <si>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</si>
  <si>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</si>
  <si>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</si>
  <si>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</si>
  <si>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</si>
  <si>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</si>
  <si>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</si>
  <si>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</si>
  <si>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</si>
  <si>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</si>
  <si>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</si>
  <si>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</si>
  <si>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</si>
  <si>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</si>
  <si>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</si>
  <si>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</si>
  <si>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</si>
  <si>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</si>
  <si>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</si>
  <si>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</si>
  <si>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</si>
  <si>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</si>
  <si>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</si>
  <si>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</si>
  <si>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</si>
  <si>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</si>
  <si>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</si>
  <si>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</si>
  <si>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</si>
  <si>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</si>
  <si>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</si>
  <si>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</si>
  <si>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</si>
  <si>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</si>
  <si>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</si>
  <si>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</si>
  <si>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</si>
  <si>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</si>
  <si>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</si>
  <si>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</si>
  <si>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</si>
  <si>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</si>
  <si>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</si>
  <si>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</si>
  <si>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</si>
  <si>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</si>
  <si>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</si>
  <si>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</si>
  <si>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</si>
  <si>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</si>
  <si>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</si>
  <si>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</si>
  <si>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</si>
  <si>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</si>
  <si>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</si>
  <si>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</si>
  <si>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</si>
  <si>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</si>
  <si>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</si>
  <si>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</si>
  <si>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</si>
  <si>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</si>
  <si>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</si>
  <si>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</si>
  <si>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</si>
  <si>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</si>
  <si>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</si>
  <si>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</si>
  <si>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</si>
  <si>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</si>
  <si>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</si>
  <si>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</si>
  <si>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</si>
  <si>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</si>
  <si>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</si>
  <si>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</si>
  <si>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</si>
  <si>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</si>
  <si>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</si>
  <si>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</si>
  <si>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</si>
  <si>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</si>
  <si>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</si>
  <si>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</si>
  <si>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</si>
  <si>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</si>
  <si>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</si>
  <si>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</si>
  <si>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</si>
  <si>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</si>
  <si>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</si>
  <si>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</si>
  <si>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</si>
  <si>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</si>
  <si>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</si>
  <si>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</si>
  <si>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</si>
  <si>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</si>
  <si>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</si>
  <si>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</si>
  <si>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</si>
  <si>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</si>
  <si>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</si>
  <si>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</si>
  <si>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</si>
  <si>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</si>
  <si>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</si>
  <si>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</si>
  <si>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</si>
  <si>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</si>
  <si>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</si>
  <si>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</si>
  <si>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</si>
  <si>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</si>
  <si>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</si>
  <si>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</si>
  <si>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</si>
  <si>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</si>
  <si>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</si>
  <si>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</si>
  <si>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</si>
  <si>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</si>
  <si>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</si>
  <si>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</si>
  <si>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</si>
  <si>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</si>
  <si>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</si>
  <si>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</si>
  <si>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</si>
  <si>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</si>
  <si>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</si>
  <si>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</si>
  <si>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</si>
  <si>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</si>
  <si>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</si>
  <si>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</si>
  <si>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</si>
  <si>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</si>
  <si>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</si>
  <si>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</si>
  <si>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</si>
  <si>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</si>
  <si>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</si>
  <si>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</si>
  <si>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</si>
  <si>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</si>
  <si>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</si>
  <si>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</si>
  <si>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</si>
  <si>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</si>
  <si>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</si>
  <si>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</si>
  <si>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</si>
  <si>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</si>
  <si>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</si>
  <si>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</si>
  <si>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</si>
  <si>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</si>
  <si>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</si>
  <si>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</si>
  <si>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</si>
  <si>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</si>
  <si>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</si>
  <si>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</si>
  <si>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</si>
  <si>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</si>
  <si>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</si>
  <si>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</si>
  <si>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</si>
  <si>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</si>
  <si>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</si>
  <si>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</si>
  <si>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</si>
  <si>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</si>
  <si>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</si>
  <si>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</si>
  <si>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</si>
  <si>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</si>
  <si>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</si>
  <si>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</si>
  <si>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</si>
  <si>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</si>
  <si>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</si>
  <si>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</si>
  <si>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</si>
  <si>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</si>
  <si>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</si>
  <si>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</si>
  <si>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</si>
  <si>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</si>
  <si>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</si>
  <si>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</si>
  <si>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</si>
  <si>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</si>
  <si>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</si>
  <si>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</si>
  <si>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</si>
  <si>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</si>
  <si>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</si>
  <si>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</si>
  <si>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</si>
  <si>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</si>
  <si>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</si>
  <si>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</si>
  <si>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</si>
  <si>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</si>
  <si>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</si>
  <si>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</si>
  <si>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</si>
  <si>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</si>
  <si>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</si>
  <si>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</si>
  <si>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</si>
  <si>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</si>
  <si>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</si>
  <si>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</si>
  <si>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</si>
  <si>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</si>
  <si>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</si>
  <si>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</si>
  <si>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</si>
  <si>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</si>
  <si>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</si>
  <si>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</si>
  <si>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</si>
  <si>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</si>
  <si>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</si>
  <si>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</si>
  <si>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</si>
  <si>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</si>
  <si>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</si>
  <si>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</si>
  <si>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</si>
  <si>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</si>
  <si>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</si>
  <si>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</si>
  <si>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</si>
  <si>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</si>
  <si>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</si>
  <si>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</si>
  <si>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</si>
  <si>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</si>
  <si>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</si>
  <si>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</si>
  <si>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</si>
  <si>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</si>
  <si>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</si>
  <si>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</si>
  <si>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</si>
  <si>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</si>
  <si>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</si>
  <si>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</si>
  <si>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</si>
  <si>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</si>
  <si>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</si>
  <si>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</si>
  <si>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</si>
  <si>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</si>
  <si>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</si>
  <si>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</si>
  <si>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</si>
  <si>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</si>
  <si>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</si>
  <si>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</si>
  <si>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</si>
  <si>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</si>
  <si>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</si>
  <si>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</si>
  <si>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</si>
  <si>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</si>
  <si>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</si>
  <si>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</si>
  <si>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</si>
  <si>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</si>
  <si>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</si>
  <si>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</si>
  <si>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</si>
  <si>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</si>
  <si>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</si>
  <si>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</si>
  <si>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</si>
  <si>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</si>
  <si>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</si>
  <si>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</si>
  <si>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</si>
  <si>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</si>
  <si>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</si>
  <si>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</si>
  <si>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</si>
  <si>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</si>
  <si>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</si>
  <si>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</si>
  <si>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</si>
  <si>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</si>
  <si>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</si>
  <si>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</si>
  <si>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</si>
  <si>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</si>
  <si>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</si>
  <si>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</si>
  <si>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</si>
  <si>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</si>
  <si>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</si>
  <si>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</si>
  <si>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</si>
  <si>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</si>
  <si>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</si>
  <si>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</si>
  <si>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</si>
  <si>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</si>
  <si>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</si>
  <si>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</si>
  <si>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</si>
  <si>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</si>
  <si>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</si>
  <si>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</si>
  <si>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</si>
  <si>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</si>
  <si>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</si>
  <si>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</si>
  <si>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</si>
  <si>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</si>
  <si>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</si>
  <si>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</si>
  <si>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</si>
  <si>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</si>
  <si>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</si>
  <si>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</si>
  <si>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</si>
  <si>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</si>
  <si>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</si>
  <si>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</si>
  <si>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</si>
  <si>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</si>
  <si>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</si>
  <si>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</si>
  <si>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</si>
  <si>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</si>
  <si>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</si>
  <si>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</si>
  <si>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</si>
  <si>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</si>
  <si>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</si>
  <si>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</si>
  <si>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</si>
  <si>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</si>
  <si>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</si>
  <si>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</si>
  <si>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</si>
  <si>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</si>
  <si>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</si>
  <si>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</si>
  <si>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</si>
  <si>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</si>
  <si>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</si>
  <si>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</si>
  <si>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</si>
  <si>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</si>
  <si>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</si>
  <si>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</si>
  <si>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</si>
  <si>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</si>
  <si>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</si>
  <si>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</si>
  <si>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</si>
  <si>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</si>
  <si>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</si>
  <si>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</si>
  <si>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</si>
  <si>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</si>
  <si>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</si>
  <si>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</si>
  <si>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</si>
  <si>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</si>
  <si>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</si>
  <si>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</si>
  <si>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</si>
  <si>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</si>
  <si>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</si>
  <si>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</si>
  <si>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</si>
  <si>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</si>
  <si>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</si>
  <si>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</si>
  <si>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</si>
  <si>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</si>
  <si>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</si>
  <si>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</si>
  <si>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</si>
  <si>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</si>
  <si>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</si>
  <si>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</si>
  <si>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</si>
  <si>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</si>
  <si>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</si>
  <si>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</si>
  <si>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</si>
  <si>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</si>
  <si>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</si>
  <si>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</si>
  <si>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</si>
  <si>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</si>
  <si>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</si>
  <si>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</si>
  <si>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</si>
  <si>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</si>
  <si>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</si>
  <si>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</si>
  <si>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</si>
  <si>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</si>
  <si>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</si>
  <si>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</si>
  <si>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</si>
  <si>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</si>
  <si>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</si>
  <si>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</si>
  <si>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</si>
  <si>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</si>
  <si>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</si>
  <si>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</si>
  <si>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</si>
  <si>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</si>
  <si>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</si>
  <si>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</si>
  <si>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</si>
  <si>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</si>
  <si>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</si>
  <si>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</si>
  <si>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</si>
  <si>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</si>
  <si>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</si>
  <si>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</si>
  <si>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</si>
  <si>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</si>
  <si>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</si>
  <si>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</si>
  <si>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</si>
  <si>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</si>
  <si>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</si>
  <si>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</si>
  <si>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</si>
  <si>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</si>
  <si>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</si>
  <si>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</si>
  <si>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</si>
  <si>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</si>
  <si>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</si>
  <si>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</si>
  <si>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</si>
  <si>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</si>
  <si>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</si>
  <si>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</si>
  <si>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</si>
  <si>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</si>
  <si>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</si>
  <si>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</si>
  <si>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</si>
  <si>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</si>
  <si>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</si>
  <si>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</si>
  <si>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</si>
  <si>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</si>
  <si>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</si>
  <si>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</si>
  <si>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</si>
  <si>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</si>
  <si>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</si>
  <si>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</si>
  <si>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</si>
  <si>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</si>
  <si>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</si>
  <si>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</si>
  <si>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</si>
  <si>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</si>
  <si>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</si>
  <si>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</si>
  <si>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</si>
  <si>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</si>
  <si>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</si>
  <si>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</si>
  <si>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</si>
  <si>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</si>
  <si>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</si>
  <si>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</si>
  <si>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</si>
  <si>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</si>
  <si>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</si>
  <si>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</si>
  <si>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</si>
  <si>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</si>
  <si>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</si>
  <si>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</si>
  <si>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</si>
  <si>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</si>
  <si>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</si>
  <si>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</si>
  <si>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</si>
  <si>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</si>
  <si>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</si>
  <si>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</si>
  <si>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</si>
  <si>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</si>
  <si>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</si>
  <si>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</si>
  <si>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</si>
  <si>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</si>
  <si>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</si>
  <si>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</si>
  <si>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</si>
  <si>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</si>
  <si>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</si>
  <si>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</si>
  <si>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</si>
  <si>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</si>
  <si>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</si>
  <si>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</si>
  <si>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</si>
  <si>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</si>
  <si>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</si>
  <si>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</si>
  <si>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</si>
  <si>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</si>
  <si>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</si>
  <si>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</si>
  <si>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</si>
  <si>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</si>
  <si>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</si>
  <si>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</si>
  <si>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</si>
  <si>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</si>
  <si>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</si>
  <si>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</si>
  <si>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</si>
  <si>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</si>
  <si>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</si>
  <si>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</si>
  <si>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</si>
  <si>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</si>
  <si>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</si>
  <si>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</si>
  <si>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</si>
  <si>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</si>
  <si>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</si>
  <si>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</si>
  <si>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</si>
  <si>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</si>
  <si>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</si>
  <si>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</si>
  <si>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</si>
  <si>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</si>
  <si>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</si>
  <si>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</si>
  <si>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</si>
  <si>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</si>
  <si>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</si>
  <si>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</si>
  <si>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</si>
  <si>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</si>
  <si>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</si>
  <si>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</si>
  <si>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</si>
  <si>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</si>
  <si>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</si>
  <si>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</si>
  <si>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</si>
  <si>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</si>
  <si>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</si>
  <si>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</si>
  <si>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</si>
  <si>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</si>
  <si>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</si>
  <si>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</si>
  <si>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</si>
  <si>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</si>
  <si>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</si>
  <si>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</si>
  <si>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</si>
  <si>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</si>
  <si>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</si>
  <si>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</si>
  <si>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</si>
  <si>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</si>
  <si>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</si>
  <si>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</si>
  <si>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</si>
  <si>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</si>
  <si>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</si>
  <si>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</si>
  <si>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</si>
  <si>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</si>
  <si>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</si>
  <si>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</si>
  <si>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</si>
  <si>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</si>
  <si>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</si>
  <si>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</si>
  <si>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</si>
  <si>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</si>
  <si>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</si>
  <si>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</si>
  <si>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</si>
  <si>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</si>
  <si>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</si>
  <si>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</si>
  <si>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</si>
  <si>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</si>
  <si>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</si>
  <si>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</si>
  <si>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</si>
  <si>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</si>
  <si>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</si>
  <si>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</si>
  <si>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</si>
  <si>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</si>
  <si>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</si>
  <si>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</si>
  <si>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</si>
  <si>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</si>
  <si>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</si>
  <si>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</si>
  <si>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</si>
  <si>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</si>
  <si>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</si>
  <si>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</si>
  <si>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</si>
  <si>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</si>
  <si>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</si>
  <si>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</si>
  <si>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</si>
  <si>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</si>
  <si>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</si>
  <si>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</si>
  <si>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</si>
  <si>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</si>
  <si>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</si>
  <si>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</si>
  <si>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</si>
  <si>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</si>
  <si>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</si>
  <si>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</si>
  <si>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</si>
  <si>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</si>
  <si>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</si>
  <si>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</si>
  <si>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</si>
  <si>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</si>
  <si>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</si>
  <si>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</si>
  <si>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</si>
  <si>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</si>
  <si>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</si>
  <si>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</si>
  <si>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</si>
  <si>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</si>
  <si>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</si>
  <si>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</si>
  <si>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</si>
  <si>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</si>
  <si>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</si>
  <si>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</si>
  <si>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</si>
  <si>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</si>
  <si>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</si>
  <si>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</si>
  <si>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</si>
  <si>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</si>
  <si>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</si>
  <si>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</si>
  <si>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</si>
  <si>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</si>
  <si>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</si>
  <si>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</si>
  <si>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</si>
  <si>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</si>
  <si>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</si>
  <si>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</si>
  <si>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</si>
  <si>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</si>
  <si>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</si>
  <si>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</si>
  <si>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</si>
  <si>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</si>
  <si>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</si>
  <si>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</si>
  <si>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</si>
  <si>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</si>
  <si>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</si>
  <si>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</si>
  <si>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</si>
  <si>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</si>
  <si>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</si>
  <si>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</si>
  <si>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</si>
  <si>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</si>
  <si>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</si>
  <si>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</si>
  <si>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</si>
  <si>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</si>
  <si>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</si>
  <si>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</si>
  <si>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</si>
  <si>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</si>
  <si>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</si>
  <si>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</si>
  <si>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</si>
  <si>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</si>
  <si>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</si>
  <si>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</si>
  <si>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</si>
  <si>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</si>
  <si>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</si>
  <si>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</si>
  <si>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</si>
  <si>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</si>
  <si>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</si>
  <si>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</si>
  <si>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</si>
  <si>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</si>
  <si>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</si>
  <si>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</si>
  <si>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</si>
  <si>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</si>
  <si>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</si>
  <si>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</si>
  <si>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</si>
  <si>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</si>
  <si>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</si>
  <si>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</si>
  <si>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</si>
  <si>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</si>
  <si>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</si>
  <si>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</si>
  <si>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</si>
  <si>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</si>
  <si>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</si>
  <si>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</si>
  <si>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</si>
  <si>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</si>
  <si>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</si>
  <si>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</si>
  <si>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</si>
  <si>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</si>
  <si>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</si>
  <si>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</si>
  <si>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</si>
  <si>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</si>
  <si>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</si>
  <si>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</si>
  <si>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</si>
  <si>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</si>
  <si>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</si>
  <si>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</si>
  <si>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</si>
  <si>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</si>
  <si>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</si>
  <si>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</si>
  <si>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</si>
  <si>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</si>
  <si>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</si>
  <si>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</si>
  <si>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</si>
  <si>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</si>
  <si>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</si>
  <si>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</si>
  <si>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</si>
  <si>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</si>
  <si>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</si>
  <si>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</si>
  <si>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</si>
  <si>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</si>
  <si>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</si>
  <si>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</si>
  <si>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</si>
  <si>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</si>
  <si>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</si>
  <si>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</si>
  <si>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</si>
  <si>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</si>
  <si>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</si>
  <si>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</si>
  <si>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</si>
  <si>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</si>
  <si>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</si>
  <si>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</si>
  <si>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</si>
  <si>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</si>
  <si>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</si>
  <si>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</si>
  <si>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</si>
  <si>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</si>
  <si>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</si>
  <si>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</si>
  <si>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</si>
  <si>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</si>
  <si>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</si>
  <si>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</si>
  <si>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</si>
  <si>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</si>
  <si>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</si>
  <si>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</si>
  <si>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</si>
  <si>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</si>
  <si>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</si>
  <si>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</si>
  <si>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</si>
  <si>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</si>
  <si>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</si>
  <si>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</si>
  <si>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</si>
  <si>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</si>
  <si>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</si>
  <si>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</si>
  <si>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</si>
  <si>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</si>
  <si>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</si>
  <si>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</si>
  <si>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</si>
  <si>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</si>
  <si>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</si>
  <si>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</si>
  <si>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</si>
  <si>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</si>
  <si>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</si>
  <si>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</si>
  <si>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</si>
  <si>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</si>
  <si>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</si>
  <si>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</si>
  <si>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</si>
  <si>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</si>
  <si>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</si>
  <si>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</si>
  <si>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</si>
  <si>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</si>
  <si>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</si>
  <si>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</si>
  <si>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</si>
  <si>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</si>
  <si>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</si>
  <si>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</si>
  <si>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</si>
  <si>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</si>
  <si>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</si>
  <si>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</si>
  <si>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</si>
  <si>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</si>
  <si>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</si>
  <si>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</si>
  <si>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</si>
  <si>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</si>
  <si>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</si>
  <si>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</si>
  <si>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</si>
  <si>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</si>
  <si>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</si>
  <si>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</si>
  <si>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</si>
  <si>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</si>
  <si>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</si>
  <si>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</si>
  <si>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</si>
  <si>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</si>
  <si>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</si>
  <si>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</si>
  <si>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</si>
  <si>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</si>
  <si>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</si>
  <si>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</si>
  <si>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</si>
  <si>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</si>
  <si>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</si>
  <si>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</si>
  <si>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</si>
  <si>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</si>
  <si>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</si>
  <si>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</si>
  <si>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</si>
  <si>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</si>
  <si>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</si>
  <si>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</si>
  <si>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</si>
  <si>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</si>
  <si>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</si>
  <si>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</si>
  <si>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</si>
  <si>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</si>
  <si>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</si>
  <si>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</si>
  <si>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</si>
  <si>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</si>
  <si>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</si>
  <si>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</si>
  <si>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</si>
  <si>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</si>
  <si>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</si>
  <si>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</si>
  <si>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</si>
  <si>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</si>
  <si>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</si>
  <si>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</si>
  <si>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</si>
  <si>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</si>
  <si>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</si>
  <si>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</si>
  <si>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</si>
  <si>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</si>
  <si>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</si>
  <si>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</si>
  <si>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</si>
  <si>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</si>
  <si>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</si>
  <si>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</si>
  <si>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</si>
  <si>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</si>
  <si>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</si>
  <si>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</si>
  <si>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</si>
  <si>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</si>
  <si>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</si>
  <si>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</si>
  <si>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</si>
  <si>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</si>
  <si>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</si>
  <si>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</si>
  <si>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</si>
  <si>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</si>
  <si>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</si>
  <si>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</si>
  <si>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</si>
  <si>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</si>
  <si>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</si>
  <si>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</si>
  <si>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</si>
  <si>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</si>
  <si>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</si>
  <si>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</si>
  <si>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</si>
  <si>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</si>
  <si>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</si>
  <si>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</si>
  <si>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</si>
  <si>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</si>
  <si>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</si>
  <si>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</si>
  <si>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</si>
  <si>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</si>
  <si>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</si>
  <si>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</si>
  <si>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</si>
  <si>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</si>
  <si>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</si>
  <si>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</si>
  <si>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</si>
  <si>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</si>
  <si>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</si>
  <si>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</si>
  <si>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</si>
  <si>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</si>
  <si>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</si>
  <si>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</si>
  <si>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</si>
  <si>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</si>
  <si>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</si>
  <si>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</si>
  <si>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</si>
  <si>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</si>
  <si>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</si>
  <si>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</si>
  <si>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</si>
  <si>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</si>
  <si>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</si>
  <si>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</si>
  <si>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</si>
  <si>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</si>
  <si>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</si>
  <si>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</si>
  <si>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</si>
  <si>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</si>
  <si>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</si>
  <si>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</si>
  <si>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</si>
  <si>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</si>
  <si>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</si>
  <si>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</si>
  <si>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</si>
  <si>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</si>
  <si>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</si>
  <si>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</si>
  <si>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</si>
  <si>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</si>
  <si>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</si>
  <si>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</si>
  <si>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</si>
  <si>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</si>
  <si>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</si>
  <si>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</si>
  <si>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</si>
  <si>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</si>
  <si>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</si>
  <si>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</si>
  <si>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</si>
  <si>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</si>
  <si>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</si>
  <si>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</si>
  <si>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</si>
  <si>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</si>
  <si>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</si>
  <si>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</si>
  <si>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</si>
  <si>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</si>
  <si>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</si>
  <si>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</si>
  <si>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</si>
  <si>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</si>
  <si>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</si>
  <si>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</si>
  <si>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</si>
  <si>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</si>
  <si>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</si>
  <si>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</si>
  <si>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</si>
  <si>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</si>
  <si>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</si>
  <si>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</si>
  <si>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</si>
  <si>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</si>
  <si>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</si>
  <si>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</si>
  <si>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</si>
  <si>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</si>
  <si>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</si>
  <si>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</si>
  <si>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</si>
  <si>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</si>
  <si>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</si>
  <si>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</si>
  <si>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</si>
  <si>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</si>
  <si>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</si>
  <si>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</si>
  <si>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</si>
  <si>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</si>
  <si>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</si>
  <si>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</si>
  <si>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</si>
  <si>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</si>
  <si>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</si>
  <si>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</si>
  <si>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</si>
  <si>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</si>
  <si>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</si>
  <si>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</si>
  <si>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</si>
  <si>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</si>
  <si>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</si>
  <si>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</si>
  <si>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</si>
  <si>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</si>
  <si>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</si>
  <si>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</si>
  <si>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</si>
  <si>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</si>
  <si>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</si>
  <si>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</si>
  <si>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</si>
  <si>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</si>
  <si>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</si>
  <si>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</si>
  <si>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</si>
  <si>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</si>
  <si>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</si>
  <si>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</si>
  <si>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</si>
  <si>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</si>
  <si>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</si>
  <si>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</si>
  <si>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</si>
  <si>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</si>
  <si>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</si>
  <si>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</si>
  <si>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</si>
  <si>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</si>
  <si>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</si>
  <si>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</si>
  <si>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</si>
  <si>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</si>
  <si>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</si>
  <si>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</si>
  <si>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</si>
  <si>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</si>
  <si>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</si>
  <si>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</si>
  <si>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</si>
  <si>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</si>
  <si>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</si>
  <si>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</si>
  <si>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</si>
  <si>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</si>
  <si>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</si>
  <si>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</si>
  <si>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</si>
  <si>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</si>
  <si>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</si>
  <si>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</si>
  <si>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</si>
  <si>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</si>
  <si>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</si>
  <si>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</si>
  <si>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</si>
  <si>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</si>
  <si>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</si>
  <si>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</si>
  <si>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</si>
  <si>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</si>
  <si>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</si>
  <si>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</si>
  <si>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</si>
  <si>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</si>
  <si>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</si>
  <si>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</si>
  <si>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</si>
  <si>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</si>
  <si>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</si>
  <si>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</si>
  <si>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</si>
  <si>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</si>
  <si>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</si>
  <si>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</si>
  <si>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</si>
  <si>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</si>
  <si>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</si>
  <si>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</si>
  <si>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</si>
  <si>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</si>
  <si>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</si>
  <si>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</si>
  <si>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</si>
  <si>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</si>
  <si>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</si>
  <si>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</si>
  <si>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</si>
  <si>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</si>
  <si>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</si>
  <si>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</si>
  <si>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</si>
  <si>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</si>
  <si>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</si>
  <si>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</si>
  <si>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</si>
  <si>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</si>
  <si>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</si>
  <si>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</si>
  <si>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</si>
  <si>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</si>
  <si>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</si>
  <si>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</si>
  <si>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</si>
  <si>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</si>
  <si>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</si>
  <si>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</si>
  <si>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</si>
  <si>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</si>
  <si>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</si>
  <si>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</si>
  <si>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</si>
  <si>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</si>
  <si>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</si>
  <si>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</si>
  <si>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</si>
  <si>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</si>
  <si>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</si>
  <si>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</si>
  <si>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</si>
  <si>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</si>
  <si>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</si>
  <si>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</si>
  <si>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</si>
  <si>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</si>
  <si>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</si>
  <si>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</si>
  <si>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</si>
  <si>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</si>
  <si>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</si>
  <si>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</si>
  <si>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</si>
  <si>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</si>
  <si>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</si>
  <si>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</si>
  <si>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</si>
  <si>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</si>
  <si>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</si>
  <si>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</si>
  <si>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</si>
  <si>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</si>
  <si>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</si>
  <si>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</si>
  <si>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</si>
  <si>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</si>
  <si>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</si>
  <si>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</si>
  <si>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</si>
  <si>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</si>
  <si>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</si>
  <si>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</si>
  <si>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</si>
  <si>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</si>
  <si>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</si>
  <si>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</si>
  <si>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</si>
  <si>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</si>
  <si>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</si>
  <si>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</si>
  <si>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</si>
  <si>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</si>
  <si>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</si>
  <si>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</si>
  <si>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</si>
  <si>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</si>
  <si>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</si>
  <si>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</si>
  <si>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</si>
  <si>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</si>
  <si>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</si>
  <si>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</si>
  <si>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</si>
  <si>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</si>
  <si>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</si>
  <si>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</si>
  <si>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</si>
  <si>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</si>
  <si>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</si>
  <si>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</si>
  <si>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</si>
  <si>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</si>
  <si>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</si>
  <si>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</si>
  <si>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</si>
  <si>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</si>
  <si>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</si>
  <si>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</si>
  <si>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b754</t>
  </si>
  <si>
    <t>d630</t>
  </si>
  <si>
    <t>c926</t>
  </si>
  <si>
    <t>09554/2828</t>
  </si>
  <si>
    <t>chiprovci@mail.bg</t>
  </si>
  <si>
    <t>print</t>
  </si>
  <si>
    <t>10.04.2024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</si>
</sst>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45" borderId="23" xfId="34" applyNumberFormat="1" applyFont="1" applyFill="1" applyBorder="1" applyAlignment="1" applyProtection="1">
      <alignment horizontal="center" vertical="center"/>
      <protection/>
    </xf>
    <xf numFmtId="188" fontId="239" fillId="45" borderId="92" xfId="34" applyNumberFormat="1" applyFont="1" applyFill="1" applyBorder="1" applyAlignment="1" applyProtection="1">
      <alignment horizontal="center" vertical="center"/>
      <protection/>
    </xf>
    <xf numFmtId="188" fontId="239" fillId="45" borderId="175" xfId="34" applyNumberFormat="1" applyFont="1" applyFill="1" applyBorder="1" applyAlignment="1" applyProtection="1">
      <alignment horizontal="center" vertical="center"/>
      <protection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39" fillId="45" borderId="176" xfId="34" applyNumberFormat="1" applyFont="1" applyFill="1" applyBorder="1" applyAlignment="1" applyProtection="1">
      <alignment horizontal="center" vertical="center"/>
      <protection/>
    </xf>
    <xf numFmtId="3" fontId="251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7" fillId="39" borderId="26" xfId="34" applyFont="1" applyFill="1" applyBorder="1" applyAlignment="1">
      <alignment vertical="center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6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8" xfId="0" applyFont="1" applyFill="1" applyBorder="1" applyAlignment="1" quotePrefix="1">
      <alignment horizontal="left"/>
    </xf>
    <xf numFmtId="0" fontId="45" fillId="70" borderId="189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19" fillId="59" borderId="0" xfId="34" applyFont="1" applyFill="1" applyBorder="1" applyAlignment="1">
      <alignment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6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18" fillId="52" borderId="14" xfId="34" applyFont="1" applyFill="1" applyBorder="1" applyAlignment="1" applyProtection="1">
      <alignment horizontal="center" vertical="center"/>
      <protection/>
    </xf>
    <xf numFmtId="0" fontId="318" fillId="52" borderId="15" xfId="34" applyFont="1" applyFill="1" applyBorder="1" applyAlignment="1" applyProtection="1">
      <alignment horizontal="center" vertical="center"/>
      <protection/>
    </xf>
    <xf numFmtId="0" fontId="318" fillId="52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13" fillId="39" borderId="189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970</v>
      </c>
      <c r="C1" s="995"/>
      <c r="D1" s="995"/>
      <c r="E1" s="996"/>
      <c r="F1" s="997" t="s">
        <v>953</v>
      </c>
      <c r="G1" s="998" t="s">
        <v>971</v>
      </c>
      <c r="H1" s="996"/>
      <c r="I1" s="999" t="s">
        <v>972</v>
      </c>
      <c r="J1" s="999"/>
      <c r="K1" s="996"/>
      <c r="L1" s="1000" t="s">
        <v>973</v>
      </c>
      <c r="M1" s="996"/>
      <c r="N1" s="1001"/>
      <c r="O1" s="996"/>
      <c r="P1" s="1002" t="s">
        <v>974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59" t="str">
        <f>+OTCHET!B9</f>
        <v>Община Чипровци</v>
      </c>
      <c r="C2" s="1660"/>
      <c r="D2" s="1661"/>
      <c r="E2" s="1007"/>
      <c r="F2" s="1008">
        <f>+OTCHET!H9</f>
        <v>0</v>
      </c>
      <c r="G2" s="1009" t="str">
        <f>+OTCHET!F12</f>
        <v>6210</v>
      </c>
      <c r="H2" s="1010"/>
      <c r="I2" s="1662">
        <f>+OTCHET!H610</f>
        <v>0</v>
      </c>
      <c r="J2" s="1663"/>
      <c r="K2" s="1001"/>
      <c r="L2" s="1664" t="str">
        <f>OTCHET!H608</f>
        <v>chiprovci@mail.bg</v>
      </c>
      <c r="M2" s="1665"/>
      <c r="N2" s="1666"/>
      <c r="O2" s="1011"/>
      <c r="P2" s="1012">
        <f>OTCHET!E15</f>
        <v>97</v>
      </c>
      <c r="Q2" s="1013" t="str">
        <f>OTCHET!F15</f>
        <v>СЕС - ДМП</v>
      </c>
      <c r="R2" s="1014"/>
      <c r="S2" s="994" t="s">
        <v>975</v>
      </c>
      <c r="T2" s="1667">
        <f>+OTCHET!I9</f>
        <v>0</v>
      </c>
      <c r="U2" s="1668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976</v>
      </c>
      <c r="C4" s="1019"/>
      <c r="D4" s="1019"/>
      <c r="E4" s="1020"/>
      <c r="F4" s="1019"/>
      <c r="G4" s="1021"/>
      <c r="H4" s="1021"/>
      <c r="I4" s="1021"/>
      <c r="J4" s="1021" t="s">
        <v>977</v>
      </c>
      <c r="K4" s="1010"/>
      <c r="L4" s="1022">
        <f>+Q4</f>
        <v>2024</v>
      </c>
      <c r="M4" s="1023"/>
      <c r="N4" s="1023"/>
      <c r="O4" s="1011"/>
      <c r="P4" s="1024" t="s">
        <v>977</v>
      </c>
      <c r="Q4" s="1022">
        <f>+OTCHET!C3</f>
        <v>2024</v>
      </c>
      <c r="R4" s="1014"/>
      <c r="S4" s="1669" t="s">
        <v>978</v>
      </c>
      <c r="T4" s="1669"/>
      <c r="U4" s="1669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979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980</v>
      </c>
      <c r="O6" s="996"/>
      <c r="P6" s="1033">
        <f>OTCHET!F9</f>
        <v>45382</v>
      </c>
      <c r="Q6" s="1032" t="s">
        <v>980</v>
      </c>
      <c r="R6" s="1034"/>
      <c r="S6" s="1670">
        <f>+Q4</f>
        <v>2024</v>
      </c>
      <c r="T6" s="1670"/>
      <c r="U6" s="1670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981</v>
      </c>
      <c r="G8" s="1044" t="s">
        <v>982</v>
      </c>
      <c r="H8" s="1007"/>
      <c r="I8" s="1045" t="s">
        <v>983</v>
      </c>
      <c r="J8" s="1046" t="s">
        <v>984</v>
      </c>
      <c r="K8" s="1007"/>
      <c r="L8" s="1047" t="s">
        <v>985</v>
      </c>
      <c r="M8" s="1007"/>
      <c r="N8" s="1048" t="s">
        <v>986</v>
      </c>
      <c r="O8" s="1049"/>
      <c r="P8" s="1050" t="s">
        <v>987</v>
      </c>
      <c r="Q8" s="1051" t="s">
        <v>988</v>
      </c>
      <c r="R8" s="1034"/>
      <c r="S8" s="1671" t="s">
        <v>957</v>
      </c>
      <c r="T8" s="1672"/>
      <c r="U8" s="1673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989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674" t="s">
        <v>958</v>
      </c>
      <c r="T9" s="1675"/>
      <c r="U9" s="1676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990</v>
      </c>
      <c r="C10" s="1066"/>
      <c r="D10" s="1067"/>
      <c r="E10" s="1007"/>
      <c r="F10" s="1068" t="s">
        <v>171</v>
      </c>
      <c r="G10" s="1069" t="s">
        <v>172</v>
      </c>
      <c r="H10" s="1007"/>
      <c r="I10" s="1068" t="s">
        <v>702</v>
      </c>
      <c r="J10" s="1069" t="s">
        <v>703</v>
      </c>
      <c r="K10" s="1007"/>
      <c r="L10" s="1069" t="s">
        <v>682</v>
      </c>
      <c r="M10" s="1007"/>
      <c r="N10" s="1070" t="s">
        <v>991</v>
      </c>
      <c r="O10" s="1071"/>
      <c r="P10" s="1072" t="s">
        <v>171</v>
      </c>
      <c r="Q10" s="1073" t="s">
        <v>172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992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992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993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993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994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7" t="s">
        <v>995</v>
      </c>
      <c r="T13" s="1678"/>
      <c r="U13" s="1679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1987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80" t="s">
        <v>1975</v>
      </c>
      <c r="T14" s="1681"/>
      <c r="U14" s="1682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1973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83" t="s">
        <v>1974</v>
      </c>
      <c r="T15" s="1684"/>
      <c r="U15" s="1685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996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80" t="s">
        <v>997</v>
      </c>
      <c r="T16" s="1681"/>
      <c r="U16" s="1682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998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80" t="s">
        <v>999</v>
      </c>
      <c r="T17" s="1681"/>
      <c r="U17" s="1682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1000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80" t="s">
        <v>1001</v>
      </c>
      <c r="T18" s="1681"/>
      <c r="U18" s="1682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1002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80" t="s">
        <v>1003</v>
      </c>
      <c r="T19" s="1681"/>
      <c r="U19" s="1682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1004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80" t="s">
        <v>1005</v>
      </c>
      <c r="T20" s="1681"/>
      <c r="U20" s="1682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1006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80" t="s">
        <v>1007</v>
      </c>
      <c r="T21" s="1681"/>
      <c r="U21" s="1682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1008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6" t="s">
        <v>1976</v>
      </c>
      <c r="T22" s="1687"/>
      <c r="U22" s="1688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1009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89" t="s">
        <v>1010</v>
      </c>
      <c r="T23" s="1690"/>
      <c r="U23" s="1691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1011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1011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1012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7" t="s">
        <v>1013</v>
      </c>
      <c r="T25" s="1678"/>
      <c r="U25" s="1679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1014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80" t="s">
        <v>1015</v>
      </c>
      <c r="T26" s="1681"/>
      <c r="U26" s="1682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1016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6" t="s">
        <v>1017</v>
      </c>
      <c r="T27" s="1687"/>
      <c r="U27" s="1688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1018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89" t="s">
        <v>1019</v>
      </c>
      <c r="T28" s="1690"/>
      <c r="U28" s="1691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1020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1021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1022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1023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1024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1025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89" t="s">
        <v>1026</v>
      </c>
      <c r="T35" s="1690"/>
      <c r="U35" s="1691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1027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92" t="s">
        <v>1028</v>
      </c>
      <c r="T36" s="1693"/>
      <c r="U36" s="1694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1029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5" t="s">
        <v>1030</v>
      </c>
      <c r="T37" s="1696"/>
      <c r="U37" s="1697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1031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8" t="s">
        <v>1032</v>
      </c>
      <c r="T38" s="1699"/>
      <c r="U38" s="1700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1033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89" t="s">
        <v>1034</v>
      </c>
      <c r="T40" s="1690"/>
      <c r="U40" s="1691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1035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1035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1036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7" t="s">
        <v>1037</v>
      </c>
      <c r="T42" s="1678"/>
      <c r="U42" s="1679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1038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80" t="s">
        <v>1039</v>
      </c>
      <c r="T43" s="1681"/>
      <c r="U43" s="1682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1990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80" t="s">
        <v>1040</v>
      </c>
      <c r="T44" s="1681"/>
      <c r="U44" s="1682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1041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6" t="s">
        <v>1042</v>
      </c>
      <c r="T45" s="1687"/>
      <c r="U45" s="1688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1043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89" t="s">
        <v>1044</v>
      </c>
      <c r="T46" s="1690"/>
      <c r="U46" s="1691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1045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01" t="s">
        <v>1046</v>
      </c>
      <c r="T48" s="1702"/>
      <c r="U48" s="1703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1047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1047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1048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1048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1049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677" t="s">
        <v>1050</v>
      </c>
      <c r="T51" s="1678"/>
      <c r="U51" s="1679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1051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80" t="s">
        <v>1052</v>
      </c>
      <c r="T52" s="1681"/>
      <c r="U52" s="1682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1053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80" t="s">
        <v>1054</v>
      </c>
      <c r="T53" s="1681"/>
      <c r="U53" s="1682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1055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4028</v>
      </c>
      <c r="K54" s="1083"/>
      <c r="L54" s="1108">
        <f>+IF($P$2=33,$Q54,0)</f>
        <v>0</v>
      </c>
      <c r="M54" s="1083"/>
      <c r="N54" s="1109">
        <f>+ROUND(+G54+J54+L54,0)</f>
        <v>4028</v>
      </c>
      <c r="O54" s="1085"/>
      <c r="P54" s="1107">
        <f>+ROUND(OTCHET!E187+OTCHET!E190,0)</f>
        <v>0</v>
      </c>
      <c r="Q54" s="1108">
        <f>+ROUND(OTCHET!L187+OTCHET!L190,0)</f>
        <v>4028</v>
      </c>
      <c r="R54" s="1034"/>
      <c r="S54" s="1680" t="s">
        <v>1056</v>
      </c>
      <c r="T54" s="1681"/>
      <c r="U54" s="1682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1057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982</v>
      </c>
      <c r="K55" s="1083"/>
      <c r="L55" s="1108">
        <f>+IF($P$2=33,$Q55,0)</f>
        <v>0</v>
      </c>
      <c r="M55" s="1083"/>
      <c r="N55" s="1109">
        <f>+ROUND(+G55+J55+L55,0)</f>
        <v>982</v>
      </c>
      <c r="O55" s="1085"/>
      <c r="P55" s="1107">
        <f>+ROUND(OTCHET!E196+OTCHET!E204,0)</f>
        <v>0</v>
      </c>
      <c r="Q55" s="1108">
        <f>+ROUND(OTCHET!L196+OTCHET!L204,0)</f>
        <v>982</v>
      </c>
      <c r="R55" s="1034"/>
      <c r="S55" s="1686" t="s">
        <v>1058</v>
      </c>
      <c r="T55" s="1687"/>
      <c r="U55" s="1688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1059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5010</v>
      </c>
      <c r="K56" s="1083"/>
      <c r="L56" s="1196">
        <f>+ROUND(+SUM(L51:L55),0)</f>
        <v>0</v>
      </c>
      <c r="M56" s="1083"/>
      <c r="N56" s="1197">
        <f>+ROUND(+SUM(N51:N55),0)</f>
        <v>5010</v>
      </c>
      <c r="O56" s="1085"/>
      <c r="P56" s="1195">
        <f>+ROUND(+SUM(P51:P55),0)</f>
        <v>0</v>
      </c>
      <c r="Q56" s="1196">
        <f>+ROUND(+SUM(Q51:Q55),0)</f>
        <v>5010</v>
      </c>
      <c r="R56" s="1034"/>
      <c r="S56" s="1689" t="s">
        <v>1060</v>
      </c>
      <c r="T56" s="1690"/>
      <c r="U56" s="1691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1061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1061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1062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7" t="s">
        <v>1063</v>
      </c>
      <c r="T58" s="1678"/>
      <c r="U58" s="1679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1064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80" t="s">
        <v>1065</v>
      </c>
      <c r="T59" s="1681"/>
      <c r="U59" s="1682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1066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80" t="s">
        <v>1067</v>
      </c>
      <c r="T60" s="1681"/>
      <c r="U60" s="1682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1068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6" t="s">
        <v>1069</v>
      </c>
      <c r="T61" s="1687"/>
      <c r="U61" s="1688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1070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1071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1072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89" t="s">
        <v>1073</v>
      </c>
      <c r="T63" s="1690"/>
      <c r="U63" s="1691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1074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1074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1075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7" t="s">
        <v>1076</v>
      </c>
      <c r="T65" s="1678"/>
      <c r="U65" s="1679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1077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80" t="s">
        <v>1078</v>
      </c>
      <c r="T66" s="1681"/>
      <c r="U66" s="1682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1079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89" t="s">
        <v>1080</v>
      </c>
      <c r="T67" s="1690"/>
      <c r="U67" s="1691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1081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1081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1082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77" t="s">
        <v>1083</v>
      </c>
      <c r="T69" s="1678"/>
      <c r="U69" s="1679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1084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80" t="s">
        <v>1085</v>
      </c>
      <c r="T70" s="1681"/>
      <c r="U70" s="1682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1086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89" t="s">
        <v>1087</v>
      </c>
      <c r="T71" s="1690"/>
      <c r="U71" s="1691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1088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1088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1089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7" t="s">
        <v>1090</v>
      </c>
      <c r="T73" s="1678"/>
      <c r="U73" s="1679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1091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80" t="s">
        <v>1092</v>
      </c>
      <c r="T74" s="1681"/>
      <c r="U74" s="1682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1093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89" t="s">
        <v>1094</v>
      </c>
      <c r="T75" s="1690"/>
      <c r="U75" s="1691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1095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5010</v>
      </c>
      <c r="K77" s="1083"/>
      <c r="L77" s="1221">
        <f>+ROUND(L56+L63+L67+L71+L75,0)</f>
        <v>0</v>
      </c>
      <c r="M77" s="1083"/>
      <c r="N77" s="1222">
        <f>+ROUND(N56+N63+N67+N71+N75,0)</f>
        <v>5010</v>
      </c>
      <c r="O77" s="1085"/>
      <c r="P77" s="1219">
        <f>+ROUND(P56+P63+P67+P71+P75,0)</f>
        <v>0</v>
      </c>
      <c r="Q77" s="1220">
        <f>+ROUND(Q56+Q63+Q67+Q71+Q75,0)</f>
        <v>5010</v>
      </c>
      <c r="R77" s="1034"/>
      <c r="S77" s="1704" t="s">
        <v>1096</v>
      </c>
      <c r="T77" s="1705"/>
      <c r="U77" s="1706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1097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1097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1098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677" t="s">
        <v>1099</v>
      </c>
      <c r="T79" s="1678"/>
      <c r="U79" s="1679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1100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80" t="s">
        <v>1101</v>
      </c>
      <c r="T80" s="1681"/>
      <c r="U80" s="1682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1102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07" t="s">
        <v>1103</v>
      </c>
      <c r="T81" s="1708"/>
      <c r="U81" s="1709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1104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-5010</v>
      </c>
      <c r="K83" s="1083"/>
      <c r="L83" s="1243">
        <f>+ROUND(L48,0)-ROUND(L77,0)+ROUND(L81,0)</f>
        <v>0</v>
      </c>
      <c r="M83" s="1083"/>
      <c r="N83" s="1244">
        <f>+ROUND(N48,0)-ROUND(N77,0)+ROUND(N81,0)</f>
        <v>-5010</v>
      </c>
      <c r="O83" s="1245"/>
      <c r="P83" s="1242">
        <f>+ROUND(P48,0)-ROUND(P77,0)+ROUND(P81,0)</f>
        <v>0</v>
      </c>
      <c r="Q83" s="1243">
        <f>+ROUND(Q48,0)-ROUND(Q77,0)+ROUND(Q81,0)</f>
        <v>-5010</v>
      </c>
      <c r="R83" s="1034"/>
      <c r="S83" s="1239" t="s">
        <v>1104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1105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5010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5010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5010</v>
      </c>
      <c r="R84" s="1034"/>
      <c r="S84" s="1246" t="s">
        <v>1105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1106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1106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1107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1107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1108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7" t="s">
        <v>1109</v>
      </c>
      <c r="T87" s="1678"/>
      <c r="U87" s="1679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1110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80" t="s">
        <v>1111</v>
      </c>
      <c r="T88" s="1681"/>
      <c r="U88" s="1682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1112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89" t="s">
        <v>1113</v>
      </c>
      <c r="T89" s="1690"/>
      <c r="U89" s="1691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1114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1114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1115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7" t="s">
        <v>1116</v>
      </c>
      <c r="T91" s="1678"/>
      <c r="U91" s="1679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1117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80" t="s">
        <v>1118</v>
      </c>
      <c r="T92" s="1681"/>
      <c r="U92" s="1682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1119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80" t="s">
        <v>1120</v>
      </c>
      <c r="T93" s="1681"/>
      <c r="U93" s="1682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1121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6" t="s">
        <v>1122</v>
      </c>
      <c r="T94" s="1687"/>
      <c r="U94" s="1688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1123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89" t="s">
        <v>1124</v>
      </c>
      <c r="T95" s="1690"/>
      <c r="U95" s="1691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1125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1125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1126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7" t="s">
        <v>1127</v>
      </c>
      <c r="T97" s="1678"/>
      <c r="U97" s="1679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1128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80" t="s">
        <v>1129</v>
      </c>
      <c r="T98" s="1681"/>
      <c r="U98" s="1682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1130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89" t="s">
        <v>1131</v>
      </c>
      <c r="T99" s="1690"/>
      <c r="U99" s="1691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1132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01" t="s">
        <v>1133</v>
      </c>
      <c r="T101" s="1702"/>
      <c r="U101" s="1703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1134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1134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1135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1135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1136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7" t="s">
        <v>1137</v>
      </c>
      <c r="T104" s="1678"/>
      <c r="U104" s="1679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1138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80" t="s">
        <v>1139</v>
      </c>
      <c r="T105" s="1681"/>
      <c r="U105" s="1682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1140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89" t="s">
        <v>1141</v>
      </c>
      <c r="T106" s="1690"/>
      <c r="U106" s="1691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1142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1142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1143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13" t="s">
        <v>1144</v>
      </c>
      <c r="T108" s="1714"/>
      <c r="U108" s="1715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1145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16" t="s">
        <v>1146</v>
      </c>
      <c r="T109" s="1717"/>
      <c r="U109" s="1718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1147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89" t="s">
        <v>1148</v>
      </c>
      <c r="T110" s="1690"/>
      <c r="U110" s="1691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1149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1149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1150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7" t="s">
        <v>1151</v>
      </c>
      <c r="T112" s="1678"/>
      <c r="U112" s="1679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1152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80" t="s">
        <v>1153</v>
      </c>
      <c r="T113" s="1681"/>
      <c r="U113" s="1682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1154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89" t="s">
        <v>1155</v>
      </c>
      <c r="T114" s="1690"/>
      <c r="U114" s="1691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1156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1156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1157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7" t="s">
        <v>1158</v>
      </c>
      <c r="T116" s="1678"/>
      <c r="U116" s="1679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1159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80" t="s">
        <v>1160</v>
      </c>
      <c r="T117" s="1681"/>
      <c r="U117" s="1682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1161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89" t="s">
        <v>1162</v>
      </c>
      <c r="T118" s="1690"/>
      <c r="U118" s="1691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1163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704" t="s">
        <v>1164</v>
      </c>
      <c r="T120" s="1705"/>
      <c r="U120" s="1706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1165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1165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1166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7" t="s">
        <v>1167</v>
      </c>
      <c r="T122" s="1678"/>
      <c r="U122" s="1679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1168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1169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1170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80" t="s">
        <v>1171</v>
      </c>
      <c r="T124" s="1681"/>
      <c r="U124" s="1682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1977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1978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1172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28" t="s">
        <v>1173</v>
      </c>
      <c r="T126" s="1729"/>
      <c r="U126" s="1730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1174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07" t="s">
        <v>1175</v>
      </c>
      <c r="T127" s="1708"/>
      <c r="U127" s="1709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1176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1176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1177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31048</v>
      </c>
      <c r="K129" s="1083"/>
      <c r="L129" s="1096">
        <f>+IF($P$2=33,$Q129,0)</f>
        <v>0</v>
      </c>
      <c r="M129" s="1083"/>
      <c r="N129" s="1097">
        <f>+ROUND(+G129+J129+L129,0)</f>
        <v>31048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31048</v>
      </c>
      <c r="R129" s="1034"/>
      <c r="S129" s="1677" t="s">
        <v>1178</v>
      </c>
      <c r="T129" s="1678"/>
      <c r="U129" s="1679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1179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80" t="s">
        <v>1180</v>
      </c>
      <c r="T130" s="1681"/>
      <c r="U130" s="1682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1181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26038</v>
      </c>
      <c r="K131" s="1083"/>
      <c r="L131" s="1108">
        <f>+IF($P$2=33,$Q131,0)</f>
        <v>0</v>
      </c>
      <c r="M131" s="1083"/>
      <c r="N131" s="1109">
        <f>+ROUND(+G131+J131+L131,0)</f>
        <v>26038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26038</v>
      </c>
      <c r="R131" s="1034"/>
      <c r="S131" s="1719" t="s">
        <v>1182</v>
      </c>
      <c r="T131" s="1720"/>
      <c r="U131" s="1721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1183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-5010</v>
      </c>
      <c r="K132" s="1083"/>
      <c r="L132" s="1283">
        <f>+ROUND(+L131-L129-L130,0)</f>
        <v>0</v>
      </c>
      <c r="M132" s="1083"/>
      <c r="N132" s="1284">
        <f>+ROUND(+N131-N129-N130,0)</f>
        <v>-5010</v>
      </c>
      <c r="O132" s="1085"/>
      <c r="P132" s="1282">
        <f>+ROUND(+P131-P129-P130,0)</f>
        <v>0</v>
      </c>
      <c r="Q132" s="1283">
        <f>+ROUND(+Q131-Q129-Q130,0)</f>
        <v>-5010</v>
      </c>
      <c r="R132" s="1034"/>
      <c r="S132" s="1722" t="s">
        <v>1184</v>
      </c>
      <c r="T132" s="1723"/>
      <c r="U132" s="1724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25">
        <f>+IF(+SUM(F133:N133)=0,0,"Контрола: дефицит/излишък = финансиране с обратен знак (Г. + Д. = 0)")</f>
        <v>0</v>
      </c>
      <c r="C133" s="1725"/>
      <c r="D133" s="1725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1185</v>
      </c>
      <c r="C134" s="1291" t="str">
        <f>+OTCHET!B608</f>
        <v>10.04.2024 г.</v>
      </c>
      <c r="D134" s="1235" t="s">
        <v>1186</v>
      </c>
      <c r="E134" s="1007"/>
      <c r="F134" s="1726"/>
      <c r="G134" s="1726"/>
      <c r="H134" s="1007"/>
      <c r="I134" s="1292" t="s">
        <v>1187</v>
      </c>
      <c r="J134" s="1293"/>
      <c r="K134" s="1007"/>
      <c r="L134" s="1726"/>
      <c r="M134" s="1726"/>
      <c r="N134" s="1726"/>
      <c r="O134" s="1287"/>
      <c r="P134" s="1727"/>
      <c r="Q134" s="1727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1188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1189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1190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1191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D20" sqref="D20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ДМП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952</v>
      </c>
      <c r="F11" s="695">
        <f>OTCHET!F9</f>
        <v>45382</v>
      </c>
      <c r="G11" s="696" t="s">
        <v>953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954</v>
      </c>
      <c r="C12" s="700"/>
      <c r="D12" s="692"/>
      <c r="E12" s="677"/>
      <c r="F12" s="701"/>
      <c r="G12" s="677"/>
      <c r="H12" s="235"/>
      <c r="I12" s="1731" t="s">
        <v>951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32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955</v>
      </c>
      <c r="C14" s="685"/>
      <c r="D14" s="685"/>
      <c r="E14" s="685"/>
      <c r="F14" s="685"/>
      <c r="G14" s="685"/>
      <c r="H14" s="235"/>
      <c r="I14" s="1732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956</v>
      </c>
      <c r="C15" s="705"/>
      <c r="D15" s="705"/>
      <c r="E15" s="125">
        <f>OTCHET!E15</f>
        <v>97</v>
      </c>
      <c r="F15" s="706" t="str">
        <f>OTCHET!F15</f>
        <v>СЕС - ДМП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3" t="str">
        <f>CONCATENATE("Годишен         уточнен план                           ",OTCHET!$C$3," г.")</f>
        <v>Годишен         уточнен план                           2024 г.</v>
      </c>
      <c r="F17" s="1735" t="str">
        <f>CONCATENATE("ОТЧЕТ               ",OTCHET!$C$3," г.")</f>
        <v>ОТЧЕТ               2024 г.</v>
      </c>
      <c r="G17" s="717" t="s">
        <v>1236</v>
      </c>
      <c r="H17" s="718"/>
      <c r="I17" s="719"/>
      <c r="J17" s="720"/>
      <c r="K17" s="721" t="s">
        <v>957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958</v>
      </c>
      <c r="C18" s="724"/>
      <c r="D18" s="724"/>
      <c r="E18" s="1734"/>
      <c r="F18" s="1736"/>
      <c r="G18" s="725" t="s">
        <v>788</v>
      </c>
      <c r="H18" s="726" t="s">
        <v>789</v>
      </c>
      <c r="I18" s="726" t="s">
        <v>787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959</v>
      </c>
      <c r="C20" s="735"/>
      <c r="D20" s="735"/>
      <c r="E20" s="736" t="s">
        <v>171</v>
      </c>
      <c r="F20" s="736" t="s">
        <v>172</v>
      </c>
      <c r="G20" s="737" t="s">
        <v>702</v>
      </c>
      <c r="H20" s="738" t="s">
        <v>703</v>
      </c>
      <c r="I20" s="738" t="s">
        <v>682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1991</v>
      </c>
      <c r="C22" s="749" t="s">
        <v>173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173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845</v>
      </c>
      <c r="C23" s="757" t="s">
        <v>356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356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334</v>
      </c>
      <c r="C24" s="764" t="s">
        <v>331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331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960</v>
      </c>
      <c r="C25" s="769" t="s">
        <v>825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961</v>
      </c>
      <c r="C27" s="780" t="s">
        <v>335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335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332</v>
      </c>
      <c r="C28" s="786" t="s">
        <v>336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336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337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337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338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338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318</v>
      </c>
      <c r="C31" s="802" t="s">
        <v>827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319</v>
      </c>
      <c r="C32" s="802" t="s">
        <v>454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454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368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368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326</v>
      </c>
      <c r="C36" s="820" t="s">
        <v>828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307</v>
      </c>
      <c r="C37" s="826" t="s">
        <v>174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174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832</v>
      </c>
      <c r="D38" s="834"/>
      <c r="E38" s="835">
        <f>E39+E43+E44+E46+SUM(E48:E52)+E55</f>
        <v>0</v>
      </c>
      <c r="F38" s="835">
        <f>F39+F43+F44+F46+SUM(F48:F52)+F55</f>
        <v>5010</v>
      </c>
      <c r="G38" s="836">
        <f>G39+G43+G44+G46+SUM(G48:G52)+G55</f>
        <v>0</v>
      </c>
      <c r="H38" s="837">
        <f>H39+H43+H44+H46+SUM(H48:H52)+H55</f>
        <v>5010</v>
      </c>
      <c r="I38" s="837">
        <f>I39+I43+I44+I46+SUM(I48:I52)+I55</f>
        <v>0</v>
      </c>
      <c r="J38" s="761"/>
      <c r="K38" s="838" t="s">
        <v>832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1957</v>
      </c>
      <c r="C39" s="929"/>
      <c r="D39" s="1573"/>
      <c r="E39" s="798">
        <f>SUM(E40:E42)</f>
        <v>0</v>
      </c>
      <c r="F39" s="798">
        <f>SUM(F40:F42)</f>
        <v>5010</v>
      </c>
      <c r="G39" s="799">
        <f>SUM(G40:G42)</f>
        <v>0</v>
      </c>
      <c r="H39" s="800">
        <f>SUM(H40:H42)</f>
        <v>5010</v>
      </c>
      <c r="I39" s="1575">
        <f>SUM(I40:I42)</f>
        <v>0</v>
      </c>
      <c r="J39" s="843"/>
      <c r="K39" s="801" t="s">
        <v>1958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1959</v>
      </c>
      <c r="C40" s="859" t="s">
        <v>829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829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1960</v>
      </c>
      <c r="C41" s="1577" t="s">
        <v>830</v>
      </c>
      <c r="D41" s="1576"/>
      <c r="E41" s="1578">
        <f>OTCHET!E190</f>
        <v>0</v>
      </c>
      <c r="F41" s="1578">
        <f t="shared" si="1"/>
        <v>4028</v>
      </c>
      <c r="G41" s="1579">
        <f>OTCHET!I190</f>
        <v>0</v>
      </c>
      <c r="H41" s="1580">
        <f>OTCHET!J190</f>
        <v>4028</v>
      </c>
      <c r="I41" s="1581">
        <f>OTCHET!K190</f>
        <v>0</v>
      </c>
      <c r="J41" s="843"/>
      <c r="K41" s="1582" t="s">
        <v>830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1961</v>
      </c>
      <c r="C42" s="1577" t="s">
        <v>66</v>
      </c>
      <c r="D42" s="1576"/>
      <c r="E42" s="1578">
        <f>+OTCHET!E196+OTCHET!E204</f>
        <v>0</v>
      </c>
      <c r="F42" s="1578">
        <f t="shared" si="1"/>
        <v>982</v>
      </c>
      <c r="G42" s="1579">
        <f>+OTCHET!I196+OTCHET!I204</f>
        <v>0</v>
      </c>
      <c r="H42" s="1580">
        <f>+OTCHET!J196+OTCHET!J204</f>
        <v>982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1962</v>
      </c>
      <c r="C43" s="845" t="s">
        <v>713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713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1963</v>
      </c>
      <c r="C44" s="764" t="s">
        <v>831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831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339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339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1964</v>
      </c>
      <c r="C46" s="853" t="s">
        <v>714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714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538</v>
      </c>
      <c r="C47" s="847" t="s">
        <v>539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539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1965</v>
      </c>
      <c r="C48" s="845" t="s">
        <v>357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1972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1966</v>
      </c>
      <c r="C49" s="845" t="s">
        <v>358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358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1967</v>
      </c>
      <c r="C50" s="845" t="s">
        <v>359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359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1968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1971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1969</v>
      </c>
      <c r="C52" s="858" t="s">
        <v>450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450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340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340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366</v>
      </c>
      <c r="C54" s="866" t="s">
        <v>367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367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1970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175</v>
      </c>
      <c r="C56" s="879" t="s">
        <v>466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466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176</v>
      </c>
      <c r="C57" s="853" t="s">
        <v>453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453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467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467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333</v>
      </c>
      <c r="C59" s="764" t="s">
        <v>341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341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455</v>
      </c>
      <c r="C60" s="897" t="s">
        <v>331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331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704</v>
      </c>
      <c r="C62" s="826" t="s">
        <v>833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833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1986</v>
      </c>
      <c r="C63" s="907" t="s">
        <v>364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364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962</v>
      </c>
      <c r="C64" s="914"/>
      <c r="D64" s="914"/>
      <c r="E64" s="915">
        <f>+E22-E38+E56-E63</f>
        <v>0</v>
      </c>
      <c r="F64" s="915">
        <f>+F22-F38+F56-F63</f>
        <v>-5010</v>
      </c>
      <c r="G64" s="916">
        <f>+G22-G38+G56-G63</f>
        <v>0</v>
      </c>
      <c r="H64" s="917">
        <f>+H22-H38+H56-H63</f>
        <v>-5010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365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5010</v>
      </c>
      <c r="G66" s="926">
        <f>SUM(+G68+G76+G77+G84+G85+G86+G89+G90+G91+G92+G93+G94+G95)</f>
        <v>0</v>
      </c>
      <c r="H66" s="927">
        <f>SUM(+H68+H76+H77+H84+H85+H86+H89+H90+H91+H92+H93+H94+H95)</f>
        <v>5010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342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342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343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343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834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834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963</v>
      </c>
      <c r="C72" s="944" t="s">
        <v>835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835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344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344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355</v>
      </c>
      <c r="C74" s="949" t="s">
        <v>345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345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346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346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836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836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347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347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348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348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964</v>
      </c>
      <c r="C80" s="944" t="s">
        <v>349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349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452</v>
      </c>
      <c r="C82" s="944" t="s">
        <v>350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350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451</v>
      </c>
      <c r="C83" s="955" t="s">
        <v>351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351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965</v>
      </c>
      <c r="C84" s="853" t="s">
        <v>837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837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966</v>
      </c>
      <c r="C85" s="845" t="s">
        <v>838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838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844</v>
      </c>
      <c r="C86" s="764" t="s">
        <v>308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308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843</v>
      </c>
      <c r="C87" s="938" t="s">
        <v>309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309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177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177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705</v>
      </c>
      <c r="C89" s="853" t="s">
        <v>839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839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842</v>
      </c>
      <c r="C90" s="845" t="s">
        <v>352</v>
      </c>
      <c r="D90" s="844"/>
      <c r="E90" s="889">
        <f>+OTCHET!E570+OTCHET!E571+OTCHET!E572+OTCHET!E573+OTCHET!E574+OTCHET!E575</f>
        <v>0</v>
      </c>
      <c r="F90" s="889">
        <f t="shared" si="5"/>
        <v>31048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31048</v>
      </c>
      <c r="I90" s="891">
        <f>+OTCHET!K570+OTCHET!K571+OTCHET!K572+OTCHET!K573+OTCHET!K574+OTCHET!K575</f>
        <v>0</v>
      </c>
      <c r="J90" s="824"/>
      <c r="K90" s="892" t="s">
        <v>352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841</v>
      </c>
      <c r="C91" s="959" t="s">
        <v>353</v>
      </c>
      <c r="D91" s="959"/>
      <c r="E91" s="803">
        <f>+OTCHET!E576+OTCHET!E577+OTCHET!E578+OTCHET!E579+OTCHET!E580+OTCHET!E581+OTCHET!E582</f>
        <v>0</v>
      </c>
      <c r="F91" s="803">
        <f t="shared" si="5"/>
        <v>-26038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-26038</v>
      </c>
      <c r="I91" s="805">
        <f>+OTCHET!K576+OTCHET!K577+OTCHET!K578+OTCHET!K579+OTCHET!K580+OTCHET!K581+OTCHET!K582</f>
        <v>0</v>
      </c>
      <c r="J91" s="824"/>
      <c r="K91" s="806" t="s">
        <v>353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840</v>
      </c>
      <c r="C92" s="845" t="s">
        <v>354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354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360</v>
      </c>
      <c r="C93" s="845" t="s">
        <v>361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361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362</v>
      </c>
      <c r="C94" s="959" t="s">
        <v>363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363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967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541</v>
      </c>
      <c r="C96" s="961" t="s">
        <v>540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540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820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821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822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823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824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822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823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 t="str">
        <f>+OTCHET!E608</f>
        <v>09554/2828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968</v>
      </c>
      <c r="C108" s="980"/>
      <c r="D108" s="980"/>
      <c r="E108" s="981"/>
      <c r="F108" s="981"/>
      <c r="G108" s="1737" t="s">
        <v>969</v>
      </c>
      <c r="H108" s="1737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862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8">
        <f>+OTCHET!D606</f>
        <v>0</v>
      </c>
      <c r="F110" s="1738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860</v>
      </c>
      <c r="C113" s="974"/>
      <c r="D113" s="974"/>
      <c r="E113" s="985"/>
      <c r="F113" s="985"/>
      <c r="G113" s="677"/>
      <c r="H113" s="987" t="s">
        <v>863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8">
        <f>+OTCHET!G603</f>
        <v>0</v>
      </c>
      <c r="F114" s="1738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3"/>
  <sheetViews>
    <sheetView tabSelected="1" zoomScale="75" zoomScaleNormal="75" zoomScaleSheetLayoutView="85" workbookViewId="0" topLeftCell="B596">
      <selection activeCell="F608" sqref="F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2091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859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3" t="s">
        <v>2046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456</v>
      </c>
      <c r="F5" s="103" t="s">
        <v>456</v>
      </c>
      <c r="G5" s="103" t="s">
        <v>456</v>
      </c>
      <c r="H5" s="103" t="s">
        <v>456</v>
      </c>
      <c r="I5" s="103" t="s">
        <v>456</v>
      </c>
      <c r="J5" s="103" t="s">
        <v>456</v>
      </c>
      <c r="K5" s="103" t="s">
        <v>456</v>
      </c>
      <c r="L5" s="103" t="s">
        <v>456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456</v>
      </c>
      <c r="G6" s="103" t="s">
        <v>456</v>
      </c>
      <c r="H6" s="103" t="s">
        <v>456</v>
      </c>
      <c r="I6" s="103" t="s">
        <v>456</v>
      </c>
      <c r="J6" s="103" t="s">
        <v>456</v>
      </c>
      <c r="K6" s="103" t="s">
        <v>456</v>
      </c>
      <c r="L6" s="103" t="s">
        <v>456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ДМП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457</v>
      </c>
      <c r="F8" s="113" t="s">
        <v>819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2085</v>
      </c>
      <c r="C9" s="1768"/>
      <c r="D9" s="1769"/>
      <c r="E9" s="115">
        <f>DATE($C$3,1,1)</f>
        <v>45292</v>
      </c>
      <c r="F9" s="116">
        <v>45382</v>
      </c>
      <c r="G9" s="113"/>
      <c r="H9" s="1403"/>
      <c r="I9" s="1835"/>
      <c r="J9" s="1836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44" t="str">
        <f>VLOOKUP(F9,DateName,2,FALSE)</f>
        <v>март</v>
      </c>
      <c r="G10" s="113"/>
      <c r="H10" s="114"/>
      <c r="I10" s="1837" t="s">
        <v>951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945</v>
      </c>
      <c r="F12" s="1530" t="s">
        <v>1453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456</v>
      </c>
      <c r="H13" s="121"/>
      <c r="I13" s="122"/>
      <c r="J13" s="123"/>
      <c r="K13" s="123" t="s">
        <v>456</v>
      </c>
      <c r="L13" s="123" t="s">
        <v>456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875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876</v>
      </c>
      <c r="E19" s="1739" t="str">
        <f>CONCATENATE("Уточнен план ",$C$3," - ПРИХОДИ")</f>
        <v>Уточнен план 2024 - ПРИХОДИ</v>
      </c>
      <c r="F19" s="1740"/>
      <c r="G19" s="1740"/>
      <c r="H19" s="1741"/>
      <c r="I19" s="1745" t="str">
        <f>CONCATENATE("Отчет ",$C$3," - ПРИХОДИ")</f>
        <v>Отчет 2024 - ПРИХОДИ</v>
      </c>
      <c r="J19" s="1746"/>
      <c r="K19" s="1746"/>
      <c r="L19" s="1747"/>
      <c r="M19" s="7">
        <v>1</v>
      </c>
      <c r="N19" s="108"/>
    </row>
    <row r="20" spans="2:14" ht="49.5" customHeight="1">
      <c r="B20" s="134" t="s">
        <v>62</v>
      </c>
      <c r="C20" s="135" t="s">
        <v>459</v>
      </c>
      <c r="D20" s="136" t="s">
        <v>877</v>
      </c>
      <c r="E20" s="137" t="s">
        <v>946</v>
      </c>
      <c r="F20" s="1395" t="s">
        <v>788</v>
      </c>
      <c r="G20" s="1396" t="s">
        <v>789</v>
      </c>
      <c r="H20" s="1397" t="s">
        <v>787</v>
      </c>
      <c r="I20" s="1541" t="s">
        <v>947</v>
      </c>
      <c r="J20" s="1542" t="s">
        <v>948</v>
      </c>
      <c r="K20" s="1543" t="s">
        <v>949</v>
      </c>
      <c r="L20" s="1404" t="s">
        <v>950</v>
      </c>
      <c r="M20" s="7">
        <v>1</v>
      </c>
      <c r="N20" s="138"/>
    </row>
    <row r="21" spans="2:14" ht="18.75">
      <c r="B21" s="139"/>
      <c r="C21" s="140"/>
      <c r="D21" s="141" t="s">
        <v>460</v>
      </c>
      <c r="E21" s="142" t="s">
        <v>171</v>
      </c>
      <c r="F21" s="143" t="s">
        <v>172</v>
      </c>
      <c r="G21" s="144" t="s">
        <v>702</v>
      </c>
      <c r="H21" s="145" t="s">
        <v>703</v>
      </c>
      <c r="I21" s="143" t="s">
        <v>682</v>
      </c>
      <c r="J21" s="144" t="s">
        <v>852</v>
      </c>
      <c r="K21" s="145" t="s">
        <v>853</v>
      </c>
      <c r="L21" s="1405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461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462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2039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463</v>
      </c>
      <c r="D28" s="1764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464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878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706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879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1924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1235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509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510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511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512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1955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513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515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516</v>
      </c>
      <c r="E91" s="281">
        <f t="shared" si="3"/>
        <v>0</v>
      </c>
      <c r="F91" s="152"/>
      <c r="G91" s="1611"/>
      <c r="H91" s="154">
        <v>0</v>
      </c>
      <c r="I91" s="152"/>
      <c r="J91" s="161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2047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184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185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186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187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520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521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522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523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524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525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526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527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528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255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846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529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1956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530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532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533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534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535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536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881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537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715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716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719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723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724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725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327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328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329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330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889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1925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1926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1927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1928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1929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1933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257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258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259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264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891</v>
      </c>
      <c r="C167" s="208" t="s">
        <v>726</v>
      </c>
      <c r="D167" s="209" t="s">
        <v>892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1934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ДМП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457</v>
      </c>
      <c r="F175" s="225" t="s">
        <v>819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874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875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458</v>
      </c>
      <c r="I182" s="244"/>
      <c r="J182" s="244"/>
      <c r="K182" s="244"/>
      <c r="L182" s="1365" t="s">
        <v>458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727</v>
      </c>
      <c r="E183" s="1739" t="str">
        <f>CONCATENATE("Уточнен план ",$C$3," - РАЗХОДИ - рекапитулация")</f>
        <v>Уточнен план 2024 - РАЗХОДИ - рекапитулация</v>
      </c>
      <c r="F183" s="1740"/>
      <c r="G183" s="1740"/>
      <c r="H183" s="1741"/>
      <c r="I183" s="1748" t="str">
        <f>CONCATENATE("Отчет ",$C$3," - РАЗХОДИ - рекапитулация")</f>
        <v>Отчет 2024 - РАЗХОДИ - рекапитулация</v>
      </c>
      <c r="J183" s="1749"/>
      <c r="K183" s="1749"/>
      <c r="L183" s="175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459</v>
      </c>
      <c r="D184" s="252" t="s">
        <v>663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729</v>
      </c>
      <c r="D187" s="1778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730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732</v>
      </c>
      <c r="D190" s="1774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4028</v>
      </c>
      <c r="K190" s="276">
        <f t="shared" si="44"/>
        <v>0</v>
      </c>
      <c r="L190" s="273">
        <f t="shared" si="44"/>
        <v>4028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733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4028</v>
      </c>
      <c r="K195" s="290">
        <f t="shared" si="45"/>
        <v>0</v>
      </c>
      <c r="L195" s="287">
        <f t="shared" si="45"/>
        <v>4028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5" t="s">
        <v>188</v>
      </c>
      <c r="D196" s="1776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982</v>
      </c>
      <c r="K196" s="276">
        <f t="shared" si="46"/>
        <v>0</v>
      </c>
      <c r="L196" s="273">
        <f t="shared" si="46"/>
        <v>982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189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242</v>
      </c>
      <c r="K200" s="298">
        <f t="shared" si="47"/>
        <v>0</v>
      </c>
      <c r="L200" s="295">
        <f t="shared" si="47"/>
        <v>242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146</v>
      </c>
      <c r="K201" s="298">
        <f t="shared" si="47"/>
        <v>0</v>
      </c>
      <c r="L201" s="295">
        <f t="shared" si="47"/>
        <v>146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193</v>
      </c>
      <c r="D204" s="1787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194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195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199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858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265</v>
      </c>
      <c r="D223" s="1785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895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707</v>
      </c>
      <c r="D227" s="1785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208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209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213</v>
      </c>
      <c r="D233" s="1785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299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215</v>
      </c>
      <c r="D236" s="1785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216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217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1639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2078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2079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4.5" customHeight="1">
      <c r="A242" s="23">
        <v>245</v>
      </c>
      <c r="B242" s="292"/>
      <c r="C242" s="285">
        <v>2890</v>
      </c>
      <c r="D242" s="361" t="s">
        <v>2080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84" t="s">
        <v>218</v>
      </c>
      <c r="D243" s="1785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1935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219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220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221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222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1936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223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224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1985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225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701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226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2.25" customHeight="1">
      <c r="A256" s="14">
        <v>401</v>
      </c>
      <c r="B256" s="291"/>
      <c r="C256" s="285">
        <v>3306</v>
      </c>
      <c r="D256" s="361" t="s">
        <v>1640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" customHeight="1">
      <c r="A257" s="40">
        <v>404</v>
      </c>
      <c r="B257" s="291"/>
      <c r="C257" s="285">
        <v>3307</v>
      </c>
      <c r="D257" s="361" t="s">
        <v>2035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84" t="s">
        <v>227</v>
      </c>
      <c r="D258" s="1785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84" t="s">
        <v>228</v>
      </c>
      <c r="D259" s="1785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84" t="s">
        <v>229</v>
      </c>
      <c r="D260" s="1785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84" t="s">
        <v>230</v>
      </c>
      <c r="D261" s="1785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231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232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233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234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235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236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84" t="s">
        <v>1644</v>
      </c>
      <c r="D268" s="1785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237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238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239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84" t="s">
        <v>1641</v>
      </c>
      <c r="D272" s="1785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84" t="s">
        <v>1642</v>
      </c>
      <c r="D273" s="1785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0" t="s">
        <v>240</v>
      </c>
      <c r="D274" s="1791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84" t="s">
        <v>266</v>
      </c>
      <c r="D275" s="1785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267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268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88" t="s">
        <v>241</v>
      </c>
      <c r="D278" s="1789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88" t="s">
        <v>242</v>
      </c>
      <c r="D279" s="1789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243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244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608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609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610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611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88" t="s">
        <v>613</v>
      </c>
      <c r="D287" s="1789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300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614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88" t="s">
        <v>671</v>
      </c>
      <c r="D290" s="1789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84" t="s">
        <v>672</v>
      </c>
      <c r="D291" s="1785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673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674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675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676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92" t="s">
        <v>898</v>
      </c>
      <c r="D296" s="1793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677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678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679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794" t="s">
        <v>680</v>
      </c>
      <c r="D300" s="1795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891</v>
      </c>
      <c r="C304" s="393" t="s">
        <v>726</v>
      </c>
      <c r="D304" s="394" t="s">
        <v>899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5010</v>
      </c>
      <c r="K304" s="398">
        <f t="shared" si="79"/>
        <v>0</v>
      </c>
      <c r="L304" s="395">
        <f t="shared" si="79"/>
        <v>5010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96"/>
      <c r="C309" s="1797"/>
      <c r="D309" s="1797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98"/>
      <c r="C314" s="1797"/>
      <c r="D314" s="1797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99"/>
      <c r="C347" s="1799"/>
      <c r="D347" s="1799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04" t="str">
        <f>$B$7</f>
        <v>ОТЧЕТНИ ДАННИ ПО ЕБК ЗА СМЕТКИТЕ ЗА СРЕДСТВАТА ОТ ЕВРОПЕЙСКИЯ СЪЮЗ - ДМП</v>
      </c>
      <c r="C351" s="1804"/>
      <c r="D351" s="1804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873</v>
      </c>
      <c r="F352" s="406" t="s">
        <v>819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79" t="str">
        <f>$B$9</f>
        <v>Община Чипровци</v>
      </c>
      <c r="C353" s="1780"/>
      <c r="D353" s="1781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0" t="str">
        <f>$B$12</f>
        <v>Чипровци</v>
      </c>
      <c r="C356" s="1771"/>
      <c r="D356" s="1772"/>
      <c r="E356" s="410" t="s">
        <v>874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97</v>
      </c>
      <c r="F358" s="414" t="str">
        <f>+$F$15</f>
        <v>СЕС - ДМП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458</v>
      </c>
      <c r="I359" s="244"/>
      <c r="J359" s="244"/>
      <c r="K359" s="244"/>
      <c r="L359" s="246" t="s">
        <v>458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900</v>
      </c>
      <c r="E360" s="1751" t="str">
        <f>CONCATENATE("Уточнен план ",$C$3," - ТРАНСФЕРИ и ВРЕМ. БЕЗЛ. ЗАЕМИ")</f>
        <v>Уточнен план 2024 - ТРАНСФЕРИ и ВРЕМ. БЕЗЛ. ЗАЕМИ</v>
      </c>
      <c r="F360" s="1752"/>
      <c r="G360" s="1752"/>
      <c r="H360" s="1753"/>
      <c r="I360" s="1754" t="str">
        <f>CONCATENATE("Отчет ",$C$3," - ТРАНСФЕРИ и ВРЕМ. БЕЗЛ. ЗАЕМИ")</f>
        <v>Отчет 2024 - ТРАНСФЕРИ и ВРЕМ. БЕЗЛ. ЗАЕМИ</v>
      </c>
      <c r="J360" s="1755"/>
      <c r="K360" s="1755"/>
      <c r="L360" s="1756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459</v>
      </c>
      <c r="D361" s="420" t="s">
        <v>663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901</v>
      </c>
      <c r="C362" s="426"/>
      <c r="D362" s="427" t="s">
        <v>664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02" t="s">
        <v>269</v>
      </c>
      <c r="D364" s="1803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270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271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324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325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272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273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274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275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276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277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278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279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301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800" t="s">
        <v>280</v>
      </c>
      <c r="D378" s="1801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902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903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904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281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1989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1988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1922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800" t="s">
        <v>302</v>
      </c>
      <c r="D386" s="1801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282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245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303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304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800" t="s">
        <v>246</v>
      </c>
      <c r="D391" s="1801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320</v>
      </c>
      <c r="E392" s="1367">
        <f t="shared" si="83"/>
        <v>0</v>
      </c>
      <c r="F392" s="152"/>
      <c r="G392" s="1558"/>
      <c r="H392" s="154">
        <v>0</v>
      </c>
      <c r="I392" s="152"/>
      <c r="J392" s="1558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321</v>
      </c>
      <c r="E393" s="1371">
        <f t="shared" si="83"/>
        <v>0</v>
      </c>
      <c r="F393" s="173"/>
      <c r="G393" s="1558"/>
      <c r="H393" s="468">
        <v>0</v>
      </c>
      <c r="I393" s="173"/>
      <c r="J393" s="1558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800" t="s">
        <v>247</v>
      </c>
      <c r="D394" s="1801"/>
      <c r="E394" s="1366">
        <f aca="true" t="shared" si="89" ref="E394:L394">SUM(E395:E398)</f>
        <v>0</v>
      </c>
      <c r="F394" s="1610">
        <f t="shared" si="89"/>
        <v>0</v>
      </c>
      <c r="G394" s="1610">
        <f t="shared" si="89"/>
        <v>0</v>
      </c>
      <c r="H394" s="1610">
        <f t="shared" si="89"/>
        <v>0</v>
      </c>
      <c r="I394" s="1610">
        <f t="shared" si="89"/>
        <v>0</v>
      </c>
      <c r="J394" s="1610">
        <f t="shared" si="89"/>
        <v>0</v>
      </c>
      <c r="K394" s="1610">
        <f t="shared" si="89"/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683</v>
      </c>
      <c r="E395" s="1367">
        <f t="shared" si="83"/>
        <v>0</v>
      </c>
      <c r="F395" s="484">
        <v>0</v>
      </c>
      <c r="G395" s="1609">
        <v>0</v>
      </c>
      <c r="H395" s="154">
        <v>0</v>
      </c>
      <c r="I395" s="484">
        <v>0</v>
      </c>
      <c r="J395" s="1609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684</v>
      </c>
      <c r="E396" s="1368">
        <f t="shared" si="83"/>
        <v>0</v>
      </c>
      <c r="F396" s="484">
        <v>0</v>
      </c>
      <c r="G396" s="1609">
        <v>0</v>
      </c>
      <c r="H396" s="160">
        <v>0</v>
      </c>
      <c r="I396" s="484">
        <v>0</v>
      </c>
      <c r="J396" s="1609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588</v>
      </c>
      <c r="E397" s="1375">
        <f t="shared" si="83"/>
        <v>0</v>
      </c>
      <c r="F397" s="484">
        <v>0</v>
      </c>
      <c r="G397" s="1609">
        <v>0</v>
      </c>
      <c r="H397" s="160">
        <v>0</v>
      </c>
      <c r="I397" s="484">
        <v>0</v>
      </c>
      <c r="J397" s="1609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248</v>
      </c>
      <c r="E398" s="1376">
        <f t="shared" si="83"/>
        <v>0</v>
      </c>
      <c r="F398" s="1614"/>
      <c r="G398" s="1615"/>
      <c r="H398" s="175">
        <v>0</v>
      </c>
      <c r="I398" s="1614"/>
      <c r="J398" s="1615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800" t="s">
        <v>249</v>
      </c>
      <c r="D399" s="1801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1923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2033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800" t="s">
        <v>250</v>
      </c>
      <c r="D402" s="1801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1923</v>
      </c>
      <c r="E403" s="1367">
        <f t="shared" si="83"/>
        <v>0</v>
      </c>
      <c r="F403" s="152"/>
      <c r="G403" s="1557"/>
      <c r="H403" s="154">
        <v>0</v>
      </c>
      <c r="I403" s="152"/>
      <c r="J403" s="1557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322</v>
      </c>
      <c r="E404" s="1371">
        <f t="shared" si="83"/>
        <v>0</v>
      </c>
      <c r="F404" s="466"/>
      <c r="G404" s="1608"/>
      <c r="H404" s="468">
        <v>0</v>
      </c>
      <c r="I404" s="466"/>
      <c r="J404" s="1608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5.25" customHeight="1">
      <c r="A405" s="26">
        <v>210</v>
      </c>
      <c r="B405" s="454">
        <v>6400</v>
      </c>
      <c r="C405" s="1800" t="s">
        <v>2083</v>
      </c>
      <c r="D405" s="1801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323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322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800" t="s">
        <v>666</v>
      </c>
      <c r="D408" s="1801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800" t="s">
        <v>667</v>
      </c>
      <c r="D409" s="1801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251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252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800" t="s">
        <v>685</v>
      </c>
      <c r="D412" s="1801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686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305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800" t="s">
        <v>253</v>
      </c>
      <c r="D415" s="1801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687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668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905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688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689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891</v>
      </c>
      <c r="C422" s="489" t="s">
        <v>726</v>
      </c>
      <c r="D422" s="490" t="s">
        <v>906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907</v>
      </c>
      <c r="C423" s="494"/>
      <c r="D423" s="495" t="s">
        <v>665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800" t="s">
        <v>752</v>
      </c>
      <c r="D425" s="1801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800" t="s">
        <v>690</v>
      </c>
      <c r="D426" s="1801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800" t="s">
        <v>254</v>
      </c>
      <c r="D427" s="1801"/>
      <c r="E427" s="1366">
        <f>F427+G427+H427</f>
        <v>0</v>
      </c>
      <c r="F427" s="479"/>
      <c r="G427" s="480"/>
      <c r="H427" s="1462">
        <v>0</v>
      </c>
      <c r="I427" s="479"/>
      <c r="J427" s="480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800" t="s">
        <v>669</v>
      </c>
      <c r="D428" s="1801"/>
      <c r="E428" s="1366">
        <f>F428+G428+H428</f>
        <v>0</v>
      </c>
      <c r="F428" s="479"/>
      <c r="G428" s="480"/>
      <c r="H428" s="1552">
        <v>0</v>
      </c>
      <c r="I428" s="479"/>
      <c r="J428" s="480"/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800" t="s">
        <v>908</v>
      </c>
      <c r="D429" s="1801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691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909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891</v>
      </c>
      <c r="C432" s="506" t="s">
        <v>726</v>
      </c>
      <c r="D432" s="507" t="s">
        <v>910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7" t="str">
        <f>$B$7</f>
        <v>ОТЧЕТНИ ДАННИ ПО ЕБК ЗА СМЕТКИТЕ ЗА СРЕДСТВАТА ОТ ЕВРОПЕЙСКИЯ СЪЮЗ - ДМП</v>
      </c>
      <c r="C436" s="1808"/>
      <c r="D436" s="1808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873</v>
      </c>
      <c r="F437" s="406" t="s">
        <v>819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79" t="str">
        <f>$B$9</f>
        <v>Община Чипровци</v>
      </c>
      <c r="C438" s="1780"/>
      <c r="D438" s="1781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0" t="str">
        <f>$B$12</f>
        <v>Чипровци</v>
      </c>
      <c r="C441" s="1771"/>
      <c r="D441" s="1772"/>
      <c r="E441" s="410" t="s">
        <v>874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875</v>
      </c>
      <c r="E443" s="238">
        <f>$E$15</f>
        <v>97</v>
      </c>
      <c r="F443" s="126" t="str">
        <f>+$F$15</f>
        <v>СЕС - ДМП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458</v>
      </c>
      <c r="I444" s="244"/>
      <c r="J444" s="244"/>
      <c r="K444" s="244"/>
      <c r="L444" s="1365" t="s">
        <v>458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39" t="str">
        <f>CONCATENATE("Уточнен план ",$C$3," - БЮДЖЕТНО САЛДО")</f>
        <v>Уточнен план 2024 - БЮДЖЕТНО САЛДО</v>
      </c>
      <c r="F445" s="1740"/>
      <c r="G445" s="1740"/>
      <c r="H445" s="1741"/>
      <c r="I445" s="1757" t="str">
        <f>CONCATENATE("Отчет ",$C$3," - БЮДЖЕТНО САЛДО")</f>
        <v>Отчет 2024 - БЮДЖЕТНО САЛДО</v>
      </c>
      <c r="J445" s="1758"/>
      <c r="K445" s="1758"/>
      <c r="L445" s="1759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869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870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871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-5010</v>
      </c>
      <c r="K448" s="540">
        <f t="shared" si="101"/>
        <v>0</v>
      </c>
      <c r="L448" s="541">
        <f t="shared" si="101"/>
        <v>-5010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872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5010</v>
      </c>
      <c r="K449" s="547">
        <f t="shared" si="102"/>
        <v>0</v>
      </c>
      <c r="L449" s="548">
        <f>+L600</f>
        <v>5010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09" t="str">
        <f>$B$7</f>
        <v>ОТЧЕТНИ ДАННИ ПО ЕБК ЗА СМЕТКИТЕ ЗА СРЕДСТВАТА ОТ ЕВРОПЕЙСКИЯ СЪЮЗ - ДМП</v>
      </c>
      <c r="C452" s="1810"/>
      <c r="D452" s="1810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873</v>
      </c>
      <c r="F453" s="406" t="s">
        <v>819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9" t="str">
        <f>$B$9</f>
        <v>Община Чипровци</v>
      </c>
      <c r="C454" s="1780"/>
      <c r="D454" s="1781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0" t="str">
        <f>$B$12</f>
        <v>Чипровци</v>
      </c>
      <c r="C457" s="1771"/>
      <c r="D457" s="1772"/>
      <c r="E457" s="410" t="s">
        <v>874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875</v>
      </c>
      <c r="E459" s="238">
        <f>$E$15</f>
        <v>97</v>
      </c>
      <c r="F459" s="126" t="str">
        <f>+$F$15</f>
        <v>СЕС - ДМП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458</v>
      </c>
      <c r="I460" s="244"/>
      <c r="J460" s="244"/>
      <c r="K460" s="244"/>
      <c r="L460" s="1365" t="s">
        <v>458</v>
      </c>
      <c r="M460" s="7">
        <v>1</v>
      </c>
      <c r="N460" s="514"/>
    </row>
    <row r="461" spans="1:14" ht="22.5" customHeight="1">
      <c r="A461" s="23"/>
      <c r="B461" s="553" t="s">
        <v>911</v>
      </c>
      <c r="C461" s="554"/>
      <c r="D461" s="555"/>
      <c r="E461" s="1742" t="str">
        <f>CONCATENATE("Уточнен план ",$C$3," - ФИНАНСИРАНЕ НА БЮДЖЕТНО САЛДО")</f>
        <v>Уточнен план 2024 - ФИНАНСИРАНЕ НА БЮДЖЕТНО САЛДО</v>
      </c>
      <c r="F461" s="1743"/>
      <c r="G461" s="1743"/>
      <c r="H461" s="1744"/>
      <c r="I461" s="1760" t="str">
        <f>CONCATENATE("Отчет ",$C$3," -ФИНАНСИРАНЕ НА БЮДЖЕТНО САЛДО")</f>
        <v>Отчет 2024 -ФИНАНСИРАНЕ НА БЮДЖЕТНО САЛДО</v>
      </c>
      <c r="J461" s="1761"/>
      <c r="K461" s="1761"/>
      <c r="L461" s="1762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459</v>
      </c>
      <c r="D462" s="558" t="s">
        <v>663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681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805" t="s">
        <v>753</v>
      </c>
      <c r="D464" s="1806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670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754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755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24" t="s">
        <v>756</v>
      </c>
      <c r="D468" s="1824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757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758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24" t="s">
        <v>1937</v>
      </c>
      <c r="D471" s="1824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1938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1939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805" t="s">
        <v>759</v>
      </c>
      <c r="D474" s="1806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760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761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762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763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764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765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25" t="s">
        <v>766</v>
      </c>
      <c r="D481" s="1826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767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768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13" t="s">
        <v>912</v>
      </c>
      <c r="D484" s="1813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769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770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771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772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773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774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775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283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913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914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915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916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284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285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16" t="s">
        <v>917</v>
      </c>
      <c r="D500" s="1817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286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287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288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16" t="s">
        <v>24</v>
      </c>
      <c r="D505" s="1817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18" t="s">
        <v>918</v>
      </c>
      <c r="D506" s="1818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13" t="s">
        <v>33</v>
      </c>
      <c r="D515" s="1813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13" t="s">
        <v>37</v>
      </c>
      <c r="D519" s="1813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465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13" t="s">
        <v>919</v>
      </c>
      <c r="D524" s="1820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289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290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16" t="s">
        <v>920</v>
      </c>
      <c r="D527" s="1812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294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295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921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291</v>
      </c>
      <c r="E531" s="1375">
        <f t="shared" si="123"/>
        <v>0</v>
      </c>
      <c r="F531" s="1548">
        <v>0</v>
      </c>
      <c r="G531" s="1548">
        <v>0</v>
      </c>
      <c r="H531" s="574">
        <v>0</v>
      </c>
      <c r="I531" s="1548">
        <v>0</v>
      </c>
      <c r="J531" s="1548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292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293</v>
      </c>
      <c r="E533" s="1376">
        <f t="shared" si="123"/>
        <v>0</v>
      </c>
      <c r="F533" s="1548">
        <v>0</v>
      </c>
      <c r="G533" s="1548">
        <v>0</v>
      </c>
      <c r="H533" s="586">
        <v>0</v>
      </c>
      <c r="I533" s="1548">
        <v>0</v>
      </c>
      <c r="J533" s="1548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14" t="s">
        <v>306</v>
      </c>
      <c r="D534" s="1815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790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791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692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13" t="s">
        <v>922</v>
      </c>
      <c r="D538" s="1813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19" t="s">
        <v>923</v>
      </c>
      <c r="D539" s="1819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468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469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470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471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11" t="s">
        <v>924</v>
      </c>
      <c r="D544" s="1812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472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473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13" t="s">
        <v>925</v>
      </c>
      <c r="D547" s="1813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792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474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793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794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475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799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800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801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802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803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804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805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806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926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927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928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929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930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931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932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933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11" t="s">
        <v>934</v>
      </c>
      <c r="D569" s="1811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5010</v>
      </c>
      <c r="K569" s="570">
        <f t="shared" si="130"/>
        <v>0</v>
      </c>
      <c r="L569" s="567">
        <f t="shared" si="130"/>
        <v>5010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807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31048</v>
      </c>
      <c r="K570" s="573">
        <v>0</v>
      </c>
      <c r="L570" s="1367">
        <f t="shared" si="118"/>
        <v>31048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808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848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849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809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810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811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-26038</v>
      </c>
      <c r="K576" s="1567">
        <v>0</v>
      </c>
      <c r="L576" s="1381">
        <f t="shared" si="131"/>
        <v>-26038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812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850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851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813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814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815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816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935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936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937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938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817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11" t="s">
        <v>939</v>
      </c>
      <c r="D589" s="1812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940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941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942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943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11" t="s">
        <v>818</v>
      </c>
      <c r="D594" s="1812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795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796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797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798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19.5" customHeight="1">
      <c r="A599" s="23">
        <v>605</v>
      </c>
      <c r="B599" s="640"/>
      <c r="C599" s="641">
        <v>9890</v>
      </c>
      <c r="D599" s="642" t="s">
        <v>2084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891</v>
      </c>
      <c r="C600" s="648" t="s">
        <v>726</v>
      </c>
      <c r="D600" s="649" t="s">
        <v>944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5010</v>
      </c>
      <c r="K600" s="654">
        <f t="shared" si="135"/>
        <v>0</v>
      </c>
      <c r="L600" s="650">
        <f t="shared" si="135"/>
        <v>5010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860</v>
      </c>
      <c r="G603" s="1839"/>
      <c r="H603" s="1840"/>
      <c r="I603" s="1840"/>
      <c r="J603" s="1841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29" t="s">
        <v>861</v>
      </c>
      <c r="H604" s="1829"/>
      <c r="I604" s="1829"/>
      <c r="J604" s="1829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862</v>
      </c>
      <c r="D606" s="658"/>
      <c r="E606" s="659"/>
      <c r="F606" s="218" t="s">
        <v>863</v>
      </c>
      <c r="G606" s="1821"/>
      <c r="H606" s="1822"/>
      <c r="I606" s="1822"/>
      <c r="J606" s="1823"/>
      <c r="K606" s="103"/>
      <c r="L606" s="228"/>
      <c r="M606" s="7">
        <v>1</v>
      </c>
      <c r="N606" s="514"/>
    </row>
    <row r="607" spans="1:14" ht="21.75" customHeight="1">
      <c r="A607" s="23"/>
      <c r="B607" s="1827" t="s">
        <v>864</v>
      </c>
      <c r="C607" s="1828"/>
      <c r="D607" s="660" t="s">
        <v>865</v>
      </c>
      <c r="E607" s="661"/>
      <c r="F607" s="662"/>
      <c r="G607" s="1829" t="s">
        <v>861</v>
      </c>
      <c r="H607" s="1829"/>
      <c r="I607" s="1829"/>
      <c r="J607" s="1829"/>
      <c r="K607" s="103"/>
      <c r="L607" s="228"/>
      <c r="M607" s="7">
        <v>1</v>
      </c>
      <c r="N607" s="514"/>
    </row>
    <row r="608" spans="1:14" ht="24.75" customHeight="1">
      <c r="A608" s="36"/>
      <c r="B608" s="1830" t="s">
        <v>2092</v>
      </c>
      <c r="C608" s="1831"/>
      <c r="D608" s="663" t="s">
        <v>866</v>
      </c>
      <c r="E608" s="664" t="s">
        <v>2089</v>
      </c>
      <c r="F608" s="665"/>
      <c r="G608" s="666" t="s">
        <v>867</v>
      </c>
      <c r="H608" s="1832" t="s">
        <v>2090</v>
      </c>
      <c r="I608" s="1833"/>
      <c r="J608" s="1834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868</v>
      </c>
      <c r="H610" s="1832"/>
      <c r="I610" s="1833"/>
      <c r="J610" s="1834"/>
      <c r="K610" s="223"/>
      <c r="L610" s="237"/>
      <c r="M610" s="7" t="e">
        <f>(IF(#REF!&lt;&gt;0,$M$2,IF(#REF!&lt;&gt;0,$M$2,"")))</f>
        <v>#REF!</v>
      </c>
      <c r="N610" s="514"/>
    </row>
    <row r="611" spans="2:14" ht="1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">
      <c r="N613" s="2"/>
    </row>
    <row r="614" spans="2:13" ht="15">
      <c r="B614" s="6"/>
      <c r="C614" s="6"/>
      <c r="D614" s="517"/>
      <c r="E614" s="38"/>
      <c r="F614" s="38"/>
      <c r="G614" s="38"/>
      <c r="H614" s="38"/>
      <c r="I614" s="38"/>
      <c r="J614" s="38"/>
      <c r="K614" s="38"/>
      <c r="L614" s="38"/>
      <c r="M614" s="7">
        <f>(IF($E750&lt;&gt;0,$M$2,IF($L750&lt;&gt;0,$M$2,"")))</f>
        <v>1</v>
      </c>
    </row>
    <row r="615" spans="2:13" ht="15">
      <c r="B615" s="6"/>
      <c r="C615" s="1353"/>
      <c r="D615" s="1354"/>
      <c r="E615" s="38"/>
      <c r="F615" s="38"/>
      <c r="G615" s="38"/>
      <c r="H615" s="38"/>
      <c r="I615" s="38"/>
      <c r="J615" s="38"/>
      <c r="K615" s="38"/>
      <c r="L615" s="38"/>
      <c r="M615" s="7">
        <f>(IF($E750&lt;&gt;0,$M$2,IF($L750&lt;&gt;0,$M$2,"")))</f>
        <v>1</v>
      </c>
    </row>
    <row r="616" spans="2:13" ht="15.75">
      <c r="B616" s="1809" t="str">
        <f>$B$7</f>
        <v>ОТЧЕТНИ ДАННИ ПО ЕБК ЗА СМЕТКИТЕ ЗА СРЕДСТВАТА ОТ ЕВРОПЕЙСКИЯ СЪЮЗ - ДМП</v>
      </c>
      <c r="C616" s="1810"/>
      <c r="D616" s="1810"/>
      <c r="E616" s="242"/>
      <c r="F616" s="242"/>
      <c r="G616" s="237"/>
      <c r="H616" s="237"/>
      <c r="I616" s="237"/>
      <c r="J616" s="237"/>
      <c r="K616" s="237"/>
      <c r="L616" s="237"/>
      <c r="M616" s="7">
        <f>(IF($E750&lt;&gt;0,$M$2,IF($L750&lt;&gt;0,$M$2,"")))</f>
        <v>1</v>
      </c>
    </row>
    <row r="617" spans="2:13" ht="15.75">
      <c r="B617" s="228"/>
      <c r="C617" s="391"/>
      <c r="D617" s="400"/>
      <c r="E617" s="406" t="s">
        <v>457</v>
      </c>
      <c r="F617" s="406" t="s">
        <v>819</v>
      </c>
      <c r="G617" s="237"/>
      <c r="H617" s="1350" t="s">
        <v>1234</v>
      </c>
      <c r="I617" s="1351"/>
      <c r="J617" s="1352"/>
      <c r="K617" s="237"/>
      <c r="L617" s="237"/>
      <c r="M617" s="7">
        <f>(IF($E750&lt;&gt;0,$M$2,IF($L750&lt;&gt;0,$M$2,"")))</f>
        <v>1</v>
      </c>
    </row>
    <row r="618" spans="2:13" ht="18">
      <c r="B618" s="1779" t="str">
        <f>$B$9</f>
        <v>Община Чипровци</v>
      </c>
      <c r="C618" s="1780"/>
      <c r="D618" s="1781"/>
      <c r="E618" s="115">
        <f>$E$9</f>
        <v>45292</v>
      </c>
      <c r="F618" s="226">
        <f>$F$9</f>
        <v>45382</v>
      </c>
      <c r="G618" s="237"/>
      <c r="H618" s="237"/>
      <c r="I618" s="237"/>
      <c r="J618" s="237"/>
      <c r="K618" s="237"/>
      <c r="L618" s="237"/>
      <c r="M618" s="7">
        <f>(IF($E750&lt;&gt;0,$M$2,IF($L750&lt;&gt;0,$M$2,"")))</f>
        <v>1</v>
      </c>
    </row>
    <row r="619" spans="2:13" ht="15">
      <c r="B619" s="227" t="str">
        <f>$B$10</f>
        <v>(наименование на разпоредителя с бюджет)</v>
      </c>
      <c r="C619" s="228"/>
      <c r="D619" s="229"/>
      <c r="E619" s="237"/>
      <c r="F619" s="237"/>
      <c r="G619" s="237"/>
      <c r="H619" s="237"/>
      <c r="I619" s="237"/>
      <c r="J619" s="237"/>
      <c r="K619" s="237"/>
      <c r="L619" s="237"/>
      <c r="M619" s="7">
        <f>(IF($E750&lt;&gt;0,$M$2,IF($L750&lt;&gt;0,$M$2,"")))</f>
        <v>1</v>
      </c>
    </row>
    <row r="620" spans="2:13" ht="15">
      <c r="B620" s="227"/>
      <c r="C620" s="228"/>
      <c r="D620" s="229"/>
      <c r="E620" s="237"/>
      <c r="F620" s="237"/>
      <c r="G620" s="237"/>
      <c r="H620" s="237"/>
      <c r="I620" s="237"/>
      <c r="J620" s="237"/>
      <c r="K620" s="237"/>
      <c r="L620" s="237"/>
      <c r="M620" s="7">
        <f>(IF($E750&lt;&gt;0,$M$2,IF($L750&lt;&gt;0,$M$2,"")))</f>
        <v>1</v>
      </c>
    </row>
    <row r="621" spans="2:13" ht="18">
      <c r="B621" s="1842" t="str">
        <f>$B$12</f>
        <v>Чипровци</v>
      </c>
      <c r="C621" s="1843"/>
      <c r="D621" s="1844"/>
      <c r="E621" s="410" t="s">
        <v>874</v>
      </c>
      <c r="F621" s="1348" t="str">
        <f>$F$12</f>
        <v>6210</v>
      </c>
      <c r="G621" s="237"/>
      <c r="H621" s="237"/>
      <c r="I621" s="237"/>
      <c r="J621" s="237"/>
      <c r="K621" s="237"/>
      <c r="L621" s="237"/>
      <c r="M621" s="7">
        <f>(IF($E750&lt;&gt;0,$M$2,IF($L750&lt;&gt;0,$M$2,"")))</f>
        <v>1</v>
      </c>
    </row>
    <row r="622" spans="2:13" ht="15.75">
      <c r="B622" s="233" t="str">
        <f>$B$13</f>
        <v>(наименование на първостепенния разпоредител с бюджет)</v>
      </c>
      <c r="C622" s="228"/>
      <c r="D622" s="229"/>
      <c r="E622" s="1349"/>
      <c r="F622" s="242"/>
      <c r="G622" s="237"/>
      <c r="H622" s="237"/>
      <c r="I622" s="237"/>
      <c r="J622" s="237"/>
      <c r="K622" s="237"/>
      <c r="L622" s="237"/>
      <c r="M622" s="7">
        <f>(IF($E750&lt;&gt;0,$M$2,IF($L750&lt;&gt;0,$M$2,"")))</f>
        <v>1</v>
      </c>
    </row>
    <row r="623" spans="2:13" ht="18">
      <c r="B623" s="236"/>
      <c r="C623" s="237"/>
      <c r="D623" s="124" t="s">
        <v>875</v>
      </c>
      <c r="E623" s="238">
        <f>$E$15</f>
        <v>97</v>
      </c>
      <c r="F623" s="414" t="str">
        <f>$F$15</f>
        <v>СЕС - ДМП</v>
      </c>
      <c r="G623" s="218"/>
      <c r="H623" s="218"/>
      <c r="I623" s="218"/>
      <c r="J623" s="218"/>
      <c r="K623" s="218"/>
      <c r="L623" s="218"/>
      <c r="M623" s="7">
        <f>(IF($E750&lt;&gt;0,$M$2,IF($L750&lt;&gt;0,$M$2,"")))</f>
        <v>1</v>
      </c>
    </row>
    <row r="624" spans="2:13" ht="16.5" thickBot="1">
      <c r="B624" s="228"/>
      <c r="C624" s="391"/>
      <c r="D624" s="400"/>
      <c r="E624" s="237"/>
      <c r="F624" s="409"/>
      <c r="G624" s="409"/>
      <c r="H624" s="409"/>
      <c r="I624" s="409"/>
      <c r="J624" s="409"/>
      <c r="K624" s="409"/>
      <c r="L624" s="1365" t="s">
        <v>458</v>
      </c>
      <c r="M624" s="7">
        <f>(IF($E750&lt;&gt;0,$M$2,IF($L750&lt;&gt;0,$M$2,"")))</f>
        <v>1</v>
      </c>
    </row>
    <row r="625" spans="2:13" ht="24.75" customHeight="1">
      <c r="B625" s="247"/>
      <c r="C625" s="248"/>
      <c r="D625" s="249" t="s">
        <v>698</v>
      </c>
      <c r="E625" s="1739" t="str">
        <f>CONCATENATE("Уточнен план ",$C$3)</f>
        <v>Уточнен план 2024</v>
      </c>
      <c r="F625" s="1740"/>
      <c r="G625" s="1740"/>
      <c r="H625" s="1741"/>
      <c r="I625" s="1748" t="str">
        <f>CONCATENATE("Отчет ",$C$3)</f>
        <v>Отчет 2024</v>
      </c>
      <c r="J625" s="1749"/>
      <c r="K625" s="1749"/>
      <c r="L625" s="1750"/>
      <c r="M625" s="7">
        <f>(IF($E750&lt;&gt;0,$M$2,IF($L750&lt;&gt;0,$M$2,"")))</f>
        <v>1</v>
      </c>
    </row>
    <row r="626" spans="2:13" ht="54.75" customHeight="1" thickBot="1">
      <c r="B626" s="250" t="s">
        <v>62</v>
      </c>
      <c r="C626" s="251" t="s">
        <v>459</v>
      </c>
      <c r="D626" s="252" t="s">
        <v>699</v>
      </c>
      <c r="E626" s="1391" t="str">
        <f>$E$20</f>
        <v>Уточнен план                Общо</v>
      </c>
      <c r="F626" s="1395" t="str">
        <f>$F$20</f>
        <v>държавни дейности</v>
      </c>
      <c r="G626" s="1396" t="str">
        <f>$G$20</f>
        <v>местни дейности</v>
      </c>
      <c r="H626" s="1397" t="str">
        <f>$H$20</f>
        <v>дофинансиране</v>
      </c>
      <c r="I626" s="253" t="str">
        <f>$I$20</f>
        <v>държавни дейности -ОТЧЕТ</v>
      </c>
      <c r="J626" s="254" t="str">
        <f>$J$20</f>
        <v>местни дейности - ОТЧЕТ</v>
      </c>
      <c r="K626" s="255" t="str">
        <f>$K$20</f>
        <v>дофинансиране - ОТЧЕТ</v>
      </c>
      <c r="L626" s="1571" t="str">
        <f>$L$20</f>
        <v>ОТЧЕТ                                    ОБЩО</v>
      </c>
      <c r="M626" s="7">
        <f>(IF($E750&lt;&gt;0,$M$2,IF($L750&lt;&gt;0,$M$2,"")))</f>
        <v>1</v>
      </c>
    </row>
    <row r="627" spans="2:13" ht="18.75">
      <c r="B627" s="258"/>
      <c r="C627" s="259"/>
      <c r="D627" s="260" t="s">
        <v>728</v>
      </c>
      <c r="E627" s="1442" t="str">
        <f>$E$21</f>
        <v>(1)</v>
      </c>
      <c r="F627" s="143" t="str">
        <f>$F$21</f>
        <v>(2)</v>
      </c>
      <c r="G627" s="144" t="str">
        <f>$G$21</f>
        <v>(3)</v>
      </c>
      <c r="H627" s="145" t="str">
        <f>$H$21</f>
        <v>(4)</v>
      </c>
      <c r="I627" s="261" t="str">
        <f>$I$21</f>
        <v>(5)</v>
      </c>
      <c r="J627" s="262" t="str">
        <f>$J$21</f>
        <v>(6)</v>
      </c>
      <c r="K627" s="263" t="str">
        <f>$K$21</f>
        <v>(7)</v>
      </c>
      <c r="L627" s="264" t="str">
        <f>$L$21</f>
        <v>(8)</v>
      </c>
      <c r="M627" s="7">
        <f>(IF($E750&lt;&gt;0,$M$2,IF($L750&lt;&gt;0,$M$2,"")))</f>
        <v>1</v>
      </c>
    </row>
    <row r="628" spans="2:13" ht="15.75">
      <c r="B628" s="1439"/>
      <c r="C628" s="1540" t="e">
        <f>VLOOKUP(D628,OP_LIST2,2,FALSE)</f>
        <v>#N/A</v>
      </c>
      <c r="D628" s="1445"/>
      <c r="E628" s="389"/>
      <c r="F628" s="1429"/>
      <c r="G628" s="1430"/>
      <c r="H628" s="1431"/>
      <c r="I628" s="1429"/>
      <c r="J628" s="1430"/>
      <c r="K628" s="1431"/>
      <c r="L628" s="1428"/>
      <c r="M628" s="7">
        <f>(IF($E750&lt;&gt;0,$M$2,IF($L750&lt;&gt;0,$M$2,"")))</f>
        <v>1</v>
      </c>
    </row>
    <row r="629" spans="2:13" ht="15.75">
      <c r="B629" s="1612" t="s">
        <v>2042</v>
      </c>
      <c r="C629" s="1446">
        <f>VLOOKUP(D630,EBK_DEIN2,2,FALSE)</f>
        <v>7759</v>
      </c>
      <c r="D629" s="1445" t="s">
        <v>777</v>
      </c>
      <c r="E629" s="389"/>
      <c r="F629" s="1432"/>
      <c r="G629" s="1433"/>
      <c r="H629" s="1434"/>
      <c r="I629" s="1432"/>
      <c r="J629" s="1433"/>
      <c r="K629" s="1434"/>
      <c r="L629" s="1428"/>
      <c r="M629" s="7">
        <f>(IF($E750&lt;&gt;0,$M$2,IF($L750&lt;&gt;0,$M$2,"")))</f>
        <v>1</v>
      </c>
    </row>
    <row r="630" spans="2:13" ht="15.75">
      <c r="B630" s="1438"/>
      <c r="C630" s="1531">
        <f>+C629</f>
        <v>7759</v>
      </c>
      <c r="D630" s="1440" t="s">
        <v>91</v>
      </c>
      <c r="E630" s="389"/>
      <c r="F630" s="1432"/>
      <c r="G630" s="1433"/>
      <c r="H630" s="1434"/>
      <c r="I630" s="1432"/>
      <c r="J630" s="1433"/>
      <c r="K630" s="1434"/>
      <c r="L630" s="1428"/>
      <c r="M630" s="7">
        <f>(IF($E750&lt;&gt;0,$M$2,IF($L750&lt;&gt;0,$M$2,"")))</f>
        <v>1</v>
      </c>
    </row>
    <row r="631" spans="2:13" ht="15">
      <c r="B631" s="1443"/>
      <c r="C631" s="1441"/>
      <c r="D631" s="1444" t="s">
        <v>700</v>
      </c>
      <c r="E631" s="389"/>
      <c r="F631" s="1435"/>
      <c r="G631" s="1436"/>
      <c r="H631" s="1437"/>
      <c r="I631" s="1435"/>
      <c r="J631" s="1436"/>
      <c r="K631" s="1437"/>
      <c r="L631" s="1428"/>
      <c r="M631" s="7">
        <f>(IF($E750&lt;&gt;0,$M$2,IF($L750&lt;&gt;0,$M$2,"")))</f>
        <v>1</v>
      </c>
    </row>
    <row r="632" spans="2:14" ht="15.75">
      <c r="B632" s="272">
        <v>100</v>
      </c>
      <c r="C632" s="1777" t="s">
        <v>729</v>
      </c>
      <c r="D632" s="1778"/>
      <c r="E632" s="273">
        <f aca="true" t="shared" si="136" ref="E632:L632">SUM(E633:E634)</f>
        <v>0</v>
      </c>
      <c r="F632" s="274">
        <f t="shared" si="136"/>
        <v>0</v>
      </c>
      <c r="G632" s="275">
        <f t="shared" si="136"/>
        <v>0</v>
      </c>
      <c r="H632" s="276">
        <f>SUM(H633:H634)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>(IF($E632&lt;&gt;0,$M$2,IF($L632&lt;&gt;0,$M$2,"")))</f>
      </c>
      <c r="N632" s="13"/>
    </row>
    <row r="633" spans="2:14" ht="15.75">
      <c r="B633" s="278"/>
      <c r="C633" s="279">
        <v>101</v>
      </c>
      <c r="D633" s="280" t="s">
        <v>730</v>
      </c>
      <c r="E633" s="281">
        <f>F633+G633+H633</f>
        <v>0</v>
      </c>
      <c r="F633" s="152"/>
      <c r="G633" s="153"/>
      <c r="H633" s="1406"/>
      <c r="I633" s="152"/>
      <c r="J633" s="153"/>
      <c r="K633" s="1406"/>
      <c r="L633" s="281">
        <f>I633+J633+K633</f>
        <v>0</v>
      </c>
      <c r="M633" s="12">
        <f aca="true" t="shared" si="137" ref="M633:M696">(IF($E633&lt;&gt;0,$M$2,IF($L633&lt;&gt;0,$M$2,"")))</f>
      </c>
      <c r="N633" s="13"/>
    </row>
    <row r="634" spans="1:14" ht="15.75">
      <c r="A634" s="10"/>
      <c r="B634" s="278"/>
      <c r="C634" s="285">
        <v>102</v>
      </c>
      <c r="D634" s="286" t="s">
        <v>731</v>
      </c>
      <c r="E634" s="287">
        <f>F634+G634+H634</f>
        <v>0</v>
      </c>
      <c r="F634" s="173"/>
      <c r="G634" s="174"/>
      <c r="H634" s="1409"/>
      <c r="I634" s="173"/>
      <c r="J634" s="174"/>
      <c r="K634" s="1409"/>
      <c r="L634" s="287">
        <f>I634+J634+K634</f>
        <v>0</v>
      </c>
      <c r="M634" s="12">
        <f t="shared" si="137"/>
      </c>
      <c r="N634" s="13"/>
    </row>
    <row r="635" spans="1:14" ht="15.75">
      <c r="A635" s="10"/>
      <c r="B635" s="272">
        <v>200</v>
      </c>
      <c r="C635" s="1773" t="s">
        <v>732</v>
      </c>
      <c r="D635" s="1774"/>
      <c r="E635" s="273">
        <f aca="true" t="shared" si="138" ref="E635:L635">SUM(E636:E640)</f>
        <v>0</v>
      </c>
      <c r="F635" s="274">
        <f t="shared" si="138"/>
        <v>0</v>
      </c>
      <c r="G635" s="275">
        <f t="shared" si="138"/>
        <v>0</v>
      </c>
      <c r="H635" s="276">
        <f>SUM(H636:H640)</f>
        <v>0</v>
      </c>
      <c r="I635" s="274">
        <f t="shared" si="138"/>
        <v>0</v>
      </c>
      <c r="J635" s="275">
        <f t="shared" si="138"/>
        <v>4028</v>
      </c>
      <c r="K635" s="276">
        <f t="shared" si="138"/>
        <v>0</v>
      </c>
      <c r="L635" s="273">
        <f t="shared" si="138"/>
        <v>4028</v>
      </c>
      <c r="M635" s="12">
        <f t="shared" si="137"/>
        <v>1</v>
      </c>
      <c r="N635" s="13"/>
    </row>
    <row r="636" spans="1:14" ht="15.75">
      <c r="A636" s="10"/>
      <c r="B636" s="291"/>
      <c r="C636" s="279">
        <v>201</v>
      </c>
      <c r="D636" s="280" t="s">
        <v>733</v>
      </c>
      <c r="E636" s="281">
        <f>F636+G636+H636</f>
        <v>0</v>
      </c>
      <c r="F636" s="152"/>
      <c r="G636" s="153"/>
      <c r="H636" s="1406"/>
      <c r="I636" s="152"/>
      <c r="J636" s="153"/>
      <c r="K636" s="1406"/>
      <c r="L636" s="281">
        <f>I636+J636+K636</f>
        <v>0</v>
      </c>
      <c r="M636" s="12">
        <f t="shared" si="137"/>
      </c>
      <c r="N636" s="13"/>
    </row>
    <row r="637" spans="1:14" ht="15.75">
      <c r="A637" s="10"/>
      <c r="B637" s="292"/>
      <c r="C637" s="293">
        <v>202</v>
      </c>
      <c r="D637" s="294" t="s">
        <v>734</v>
      </c>
      <c r="E637" s="295">
        <f>F637+G637+H637</f>
        <v>0</v>
      </c>
      <c r="F637" s="158"/>
      <c r="G637" s="159"/>
      <c r="H637" s="1408"/>
      <c r="I637" s="158"/>
      <c r="J637" s="159"/>
      <c r="K637" s="1408"/>
      <c r="L637" s="295">
        <f>I637+J637+K637</f>
        <v>0</v>
      </c>
      <c r="M637" s="12">
        <f t="shared" si="137"/>
      </c>
      <c r="N637" s="13"/>
    </row>
    <row r="638" spans="1:14" ht="31.5">
      <c r="A638" s="10"/>
      <c r="B638" s="299"/>
      <c r="C638" s="293">
        <v>205</v>
      </c>
      <c r="D638" s="294" t="s">
        <v>585</v>
      </c>
      <c r="E638" s="295">
        <f>F638+G638+H638</f>
        <v>0</v>
      </c>
      <c r="F638" s="158"/>
      <c r="G638" s="159"/>
      <c r="H638" s="1408"/>
      <c r="I638" s="158"/>
      <c r="J638" s="159"/>
      <c r="K638" s="1408"/>
      <c r="L638" s="295">
        <f>I638+J638+K638</f>
        <v>0</v>
      </c>
      <c r="M638" s="12">
        <f t="shared" si="137"/>
      </c>
      <c r="N638" s="13"/>
    </row>
    <row r="639" spans="1:14" ht="15.75">
      <c r="A639" s="10"/>
      <c r="B639" s="299"/>
      <c r="C639" s="293">
        <v>208</v>
      </c>
      <c r="D639" s="300" t="s">
        <v>586</v>
      </c>
      <c r="E639" s="295">
        <f>F639+G639+H639</f>
        <v>0</v>
      </c>
      <c r="F639" s="158"/>
      <c r="G639" s="159"/>
      <c r="H639" s="1408"/>
      <c r="I639" s="158"/>
      <c r="J639" s="159"/>
      <c r="K639" s="1408"/>
      <c r="L639" s="295">
        <f>I639+J639+K639</f>
        <v>0</v>
      </c>
      <c r="M639" s="12">
        <f t="shared" si="137"/>
      </c>
      <c r="N639" s="13"/>
    </row>
    <row r="640" spans="1:14" ht="15.75">
      <c r="A640" s="10"/>
      <c r="B640" s="291"/>
      <c r="C640" s="285">
        <v>209</v>
      </c>
      <c r="D640" s="301" t="s">
        <v>587</v>
      </c>
      <c r="E640" s="287">
        <f>F640+G640+H640</f>
        <v>0</v>
      </c>
      <c r="F640" s="173"/>
      <c r="G640" s="174"/>
      <c r="H640" s="1409"/>
      <c r="I640" s="173"/>
      <c r="J640" s="174">
        <v>4028</v>
      </c>
      <c r="K640" s="1409"/>
      <c r="L640" s="287">
        <f>I640+J640+K640</f>
        <v>4028</v>
      </c>
      <c r="M640" s="12">
        <f t="shared" si="137"/>
        <v>1</v>
      </c>
      <c r="N640" s="13"/>
    </row>
    <row r="641" spans="1:14" ht="15.75">
      <c r="A641" s="10"/>
      <c r="B641" s="272">
        <v>500</v>
      </c>
      <c r="C641" s="1775" t="s">
        <v>188</v>
      </c>
      <c r="D641" s="1776"/>
      <c r="E641" s="273">
        <f aca="true" t="shared" si="139" ref="E641:L641">SUM(E642:E648)</f>
        <v>0</v>
      </c>
      <c r="F641" s="274">
        <f t="shared" si="139"/>
        <v>0</v>
      </c>
      <c r="G641" s="275">
        <f t="shared" si="139"/>
        <v>0</v>
      </c>
      <c r="H641" s="276">
        <f>SUM(H642:H648)</f>
        <v>0</v>
      </c>
      <c r="I641" s="274">
        <f t="shared" si="139"/>
        <v>0</v>
      </c>
      <c r="J641" s="275">
        <f t="shared" si="139"/>
        <v>982</v>
      </c>
      <c r="K641" s="276">
        <f t="shared" si="139"/>
        <v>0</v>
      </c>
      <c r="L641" s="273">
        <f t="shared" si="139"/>
        <v>982</v>
      </c>
      <c r="M641" s="12">
        <f t="shared" si="137"/>
        <v>1</v>
      </c>
      <c r="N641" s="13"/>
    </row>
    <row r="642" spans="1:14" ht="18" customHeight="1">
      <c r="A642" s="10"/>
      <c r="B642" s="291"/>
      <c r="C642" s="302">
        <v>551</v>
      </c>
      <c r="D642" s="303" t="s">
        <v>189</v>
      </c>
      <c r="E642" s="281">
        <f aca="true" t="shared" si="140" ref="E642:E649">F642+G642+H642</f>
        <v>0</v>
      </c>
      <c r="F642" s="152"/>
      <c r="G642" s="153"/>
      <c r="H642" s="1406"/>
      <c r="I642" s="152"/>
      <c r="J642" s="153">
        <v>594</v>
      </c>
      <c r="K642" s="1406"/>
      <c r="L642" s="281">
        <f aca="true" t="shared" si="141" ref="L642:L649">I642+J642+K642</f>
        <v>594</v>
      </c>
      <c r="M642" s="12">
        <f t="shared" si="137"/>
        <v>1</v>
      </c>
      <c r="N642" s="13"/>
    </row>
    <row r="643" spans="1:14" ht="15.75">
      <c r="A643" s="10"/>
      <c r="B643" s="291"/>
      <c r="C643" s="304">
        <v>552</v>
      </c>
      <c r="D643" s="305" t="s">
        <v>893</v>
      </c>
      <c r="E643" s="295">
        <f t="shared" si="140"/>
        <v>0</v>
      </c>
      <c r="F643" s="158"/>
      <c r="G643" s="159"/>
      <c r="H643" s="1408"/>
      <c r="I643" s="158"/>
      <c r="J643" s="159"/>
      <c r="K643" s="1408"/>
      <c r="L643" s="295">
        <f t="shared" si="141"/>
        <v>0</v>
      </c>
      <c r="M643" s="12">
        <f t="shared" si="137"/>
      </c>
      <c r="N643" s="13"/>
    </row>
    <row r="644" spans="1:14" ht="15.75">
      <c r="A644" s="10"/>
      <c r="B644" s="306"/>
      <c r="C644" s="304">
        <v>558</v>
      </c>
      <c r="D644" s="307" t="s">
        <v>855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7"/>
      </c>
      <c r="N644" s="13"/>
    </row>
    <row r="645" spans="1:14" ht="15.75">
      <c r="A645" s="10"/>
      <c r="B645" s="306"/>
      <c r="C645" s="304">
        <v>560</v>
      </c>
      <c r="D645" s="307" t="s">
        <v>190</v>
      </c>
      <c r="E645" s="295">
        <f t="shared" si="140"/>
        <v>0</v>
      </c>
      <c r="F645" s="158"/>
      <c r="G645" s="159"/>
      <c r="H645" s="1408"/>
      <c r="I645" s="158"/>
      <c r="J645" s="159">
        <v>242</v>
      </c>
      <c r="K645" s="1408"/>
      <c r="L645" s="295">
        <f t="shared" si="141"/>
        <v>242</v>
      </c>
      <c r="M645" s="12">
        <f t="shared" si="137"/>
        <v>1</v>
      </c>
      <c r="N645" s="13"/>
    </row>
    <row r="646" spans="1:14" ht="15.75">
      <c r="A646" s="10"/>
      <c r="B646" s="306"/>
      <c r="C646" s="304">
        <v>580</v>
      </c>
      <c r="D646" s="305" t="s">
        <v>191</v>
      </c>
      <c r="E646" s="295">
        <f t="shared" si="140"/>
        <v>0</v>
      </c>
      <c r="F646" s="158"/>
      <c r="G646" s="159"/>
      <c r="H646" s="1408"/>
      <c r="I646" s="158"/>
      <c r="J646" s="159">
        <v>146</v>
      </c>
      <c r="K646" s="1408"/>
      <c r="L646" s="295">
        <f t="shared" si="141"/>
        <v>146</v>
      </c>
      <c r="M646" s="12">
        <f t="shared" si="137"/>
        <v>1</v>
      </c>
      <c r="N646" s="13"/>
    </row>
    <row r="647" spans="1:14" ht="30">
      <c r="A647" s="10"/>
      <c r="B647" s="291"/>
      <c r="C647" s="304">
        <v>588</v>
      </c>
      <c r="D647" s="305" t="s">
        <v>857</v>
      </c>
      <c r="E647" s="295">
        <f>F647+G647+H647</f>
        <v>0</v>
      </c>
      <c r="F647" s="484">
        <v>0</v>
      </c>
      <c r="G647" s="485">
        <v>0</v>
      </c>
      <c r="H647" s="160">
        <v>0</v>
      </c>
      <c r="I647" s="484">
        <v>0</v>
      </c>
      <c r="J647" s="485">
        <v>0</v>
      </c>
      <c r="K647" s="160">
        <v>0</v>
      </c>
      <c r="L647" s="295">
        <f>I647+J647+K647</f>
        <v>0</v>
      </c>
      <c r="M647" s="12">
        <f t="shared" si="137"/>
      </c>
      <c r="N647" s="13"/>
    </row>
    <row r="648" spans="1:14" ht="31.5">
      <c r="A648" s="10"/>
      <c r="B648" s="291"/>
      <c r="C648" s="308">
        <v>590</v>
      </c>
      <c r="D648" s="309" t="s">
        <v>192</v>
      </c>
      <c r="E648" s="287">
        <f t="shared" si="140"/>
        <v>0</v>
      </c>
      <c r="F648" s="173"/>
      <c r="G648" s="174"/>
      <c r="H648" s="1409"/>
      <c r="I648" s="173"/>
      <c r="J648" s="174"/>
      <c r="K648" s="1409"/>
      <c r="L648" s="287">
        <f t="shared" si="141"/>
        <v>0</v>
      </c>
      <c r="M648" s="12">
        <f t="shared" si="137"/>
      </c>
      <c r="N648" s="13"/>
    </row>
    <row r="649" spans="1:14" ht="15.75">
      <c r="A649" s="22">
        <v>5</v>
      </c>
      <c r="B649" s="272">
        <v>800</v>
      </c>
      <c r="C649" s="1786" t="s">
        <v>193</v>
      </c>
      <c r="D649" s="1787"/>
      <c r="E649" s="310">
        <f t="shared" si="140"/>
        <v>0</v>
      </c>
      <c r="F649" s="1410"/>
      <c r="G649" s="1411"/>
      <c r="H649" s="1412"/>
      <c r="I649" s="1410"/>
      <c r="J649" s="1411"/>
      <c r="K649" s="1412"/>
      <c r="L649" s="310">
        <f t="shared" si="141"/>
        <v>0</v>
      </c>
      <c r="M649" s="12">
        <f t="shared" si="137"/>
      </c>
      <c r="N649" s="13"/>
    </row>
    <row r="650" spans="1:14" ht="15.75">
      <c r="A650" s="23">
        <v>10</v>
      </c>
      <c r="B650" s="272">
        <v>1000</v>
      </c>
      <c r="C650" s="1773" t="s">
        <v>194</v>
      </c>
      <c r="D650" s="1774"/>
      <c r="E650" s="310">
        <f aca="true" t="shared" si="142" ref="E650:L650">SUM(E651:E667)</f>
        <v>0</v>
      </c>
      <c r="F650" s="274">
        <f t="shared" si="142"/>
        <v>0</v>
      </c>
      <c r="G650" s="275">
        <f t="shared" si="142"/>
        <v>0</v>
      </c>
      <c r="H650" s="276">
        <f>SUM(H651:H667)</f>
        <v>0</v>
      </c>
      <c r="I650" s="274">
        <f t="shared" si="142"/>
        <v>0</v>
      </c>
      <c r="J650" s="275">
        <f t="shared" si="142"/>
        <v>0</v>
      </c>
      <c r="K650" s="276">
        <f t="shared" si="142"/>
        <v>0</v>
      </c>
      <c r="L650" s="310">
        <f t="shared" si="142"/>
        <v>0</v>
      </c>
      <c r="M650" s="12">
        <f t="shared" si="137"/>
      </c>
      <c r="N650" s="13"/>
    </row>
    <row r="651" spans="1:14" ht="15.75">
      <c r="A651" s="23">
        <v>15</v>
      </c>
      <c r="B651" s="292"/>
      <c r="C651" s="279">
        <v>1011</v>
      </c>
      <c r="D651" s="311" t="s">
        <v>195</v>
      </c>
      <c r="E651" s="281">
        <f aca="true" t="shared" si="143" ref="E651:E667">F651+G651+H651</f>
        <v>0</v>
      </c>
      <c r="F651" s="152"/>
      <c r="G651" s="153"/>
      <c r="H651" s="1406"/>
      <c r="I651" s="152"/>
      <c r="J651" s="153"/>
      <c r="K651" s="1406"/>
      <c r="L651" s="281">
        <f aca="true" t="shared" si="144" ref="L651:L667">I651+J651+K651</f>
        <v>0</v>
      </c>
      <c r="M651" s="12">
        <f t="shared" si="137"/>
      </c>
      <c r="N651" s="13"/>
    </row>
    <row r="652" spans="1:14" ht="15.75">
      <c r="A652" s="22">
        <v>35</v>
      </c>
      <c r="B652" s="292"/>
      <c r="C652" s="293">
        <v>1012</v>
      </c>
      <c r="D652" s="294" t="s">
        <v>196</v>
      </c>
      <c r="E652" s="295">
        <f t="shared" si="143"/>
        <v>0</v>
      </c>
      <c r="F652" s="158"/>
      <c r="G652" s="159"/>
      <c r="H652" s="1408"/>
      <c r="I652" s="158"/>
      <c r="J652" s="159"/>
      <c r="K652" s="1408"/>
      <c r="L652" s="295">
        <f t="shared" si="144"/>
        <v>0</v>
      </c>
      <c r="M652" s="12">
        <f t="shared" si="137"/>
      </c>
      <c r="N652" s="13"/>
    </row>
    <row r="653" spans="1:14" ht="15.75">
      <c r="A653" s="23">
        <v>40</v>
      </c>
      <c r="B653" s="292"/>
      <c r="C653" s="293">
        <v>1013</v>
      </c>
      <c r="D653" s="294" t="s">
        <v>197</v>
      </c>
      <c r="E653" s="295">
        <f t="shared" si="143"/>
        <v>0</v>
      </c>
      <c r="F653" s="158"/>
      <c r="G653" s="159"/>
      <c r="H653" s="1408"/>
      <c r="I653" s="158"/>
      <c r="J653" s="159"/>
      <c r="K653" s="1408"/>
      <c r="L653" s="295">
        <f t="shared" si="144"/>
        <v>0</v>
      </c>
      <c r="M653" s="12">
        <f t="shared" si="137"/>
      </c>
      <c r="N653" s="13"/>
    </row>
    <row r="654" spans="1:14" ht="15.75">
      <c r="A654" s="23">
        <v>45</v>
      </c>
      <c r="B654" s="292"/>
      <c r="C654" s="293">
        <v>1014</v>
      </c>
      <c r="D654" s="294" t="s">
        <v>198</v>
      </c>
      <c r="E654" s="295">
        <f t="shared" si="143"/>
        <v>0</v>
      </c>
      <c r="F654" s="158"/>
      <c r="G654" s="159"/>
      <c r="H654" s="1408"/>
      <c r="I654" s="158"/>
      <c r="J654" s="159"/>
      <c r="K654" s="1408"/>
      <c r="L654" s="295">
        <f t="shared" si="144"/>
        <v>0</v>
      </c>
      <c r="M654" s="12">
        <f t="shared" si="137"/>
      </c>
      <c r="N654" s="13"/>
    </row>
    <row r="655" spans="1:14" ht="15.75">
      <c r="A655" s="23">
        <v>50</v>
      </c>
      <c r="B655" s="292"/>
      <c r="C655" s="293">
        <v>1015</v>
      </c>
      <c r="D655" s="294" t="s">
        <v>199</v>
      </c>
      <c r="E655" s="295">
        <f t="shared" si="143"/>
        <v>0</v>
      </c>
      <c r="F655" s="158"/>
      <c r="G655" s="159"/>
      <c r="H655" s="1408"/>
      <c r="I655" s="158"/>
      <c r="J655" s="159"/>
      <c r="K655" s="1408"/>
      <c r="L655" s="295">
        <f t="shared" si="144"/>
        <v>0</v>
      </c>
      <c r="M655" s="12">
        <f t="shared" si="137"/>
      </c>
      <c r="N655" s="13"/>
    </row>
    <row r="656" spans="1:14" ht="15.75">
      <c r="A656" s="23">
        <v>55</v>
      </c>
      <c r="B656" s="292"/>
      <c r="C656" s="312">
        <v>1016</v>
      </c>
      <c r="D656" s="313" t="s">
        <v>200</v>
      </c>
      <c r="E656" s="314">
        <f t="shared" si="143"/>
        <v>0</v>
      </c>
      <c r="F656" s="164"/>
      <c r="G656" s="165"/>
      <c r="H656" s="1407"/>
      <c r="I656" s="164"/>
      <c r="J656" s="165"/>
      <c r="K656" s="1407"/>
      <c r="L656" s="314">
        <f t="shared" si="144"/>
        <v>0</v>
      </c>
      <c r="M656" s="12">
        <f t="shared" si="137"/>
      </c>
      <c r="N656" s="13"/>
    </row>
    <row r="657" spans="1:14" ht="15.75">
      <c r="A657" s="23">
        <v>60</v>
      </c>
      <c r="B657" s="278"/>
      <c r="C657" s="318">
        <v>1020</v>
      </c>
      <c r="D657" s="319" t="s">
        <v>201</v>
      </c>
      <c r="E657" s="320">
        <f t="shared" si="143"/>
        <v>0</v>
      </c>
      <c r="F657" s="450"/>
      <c r="G657" s="451"/>
      <c r="H657" s="1416"/>
      <c r="I657" s="450"/>
      <c r="J657" s="451"/>
      <c r="K657" s="1416"/>
      <c r="L657" s="320">
        <f t="shared" si="144"/>
        <v>0</v>
      </c>
      <c r="M657" s="12">
        <f t="shared" si="137"/>
      </c>
      <c r="N657" s="13"/>
    </row>
    <row r="658" spans="1:14" ht="15.75">
      <c r="A658" s="22">
        <v>65</v>
      </c>
      <c r="B658" s="292"/>
      <c r="C658" s="324">
        <v>1030</v>
      </c>
      <c r="D658" s="325" t="s">
        <v>202</v>
      </c>
      <c r="E658" s="326">
        <f t="shared" si="143"/>
        <v>0</v>
      </c>
      <c r="F658" s="445"/>
      <c r="G658" s="446"/>
      <c r="H658" s="1413"/>
      <c r="I658" s="445"/>
      <c r="J658" s="446"/>
      <c r="K658" s="1413"/>
      <c r="L658" s="326">
        <f t="shared" si="144"/>
        <v>0</v>
      </c>
      <c r="M658" s="12">
        <f t="shared" si="137"/>
      </c>
      <c r="N658" s="13"/>
    </row>
    <row r="659" spans="1:14" ht="15.75">
      <c r="A659" s="23">
        <v>70</v>
      </c>
      <c r="B659" s="292"/>
      <c r="C659" s="318">
        <v>1051</v>
      </c>
      <c r="D659" s="331" t="s">
        <v>203</v>
      </c>
      <c r="E659" s="320">
        <f t="shared" si="143"/>
        <v>0</v>
      </c>
      <c r="F659" s="450"/>
      <c r="G659" s="451"/>
      <c r="H659" s="1416"/>
      <c r="I659" s="450"/>
      <c r="J659" s="451"/>
      <c r="K659" s="1416"/>
      <c r="L659" s="320">
        <f t="shared" si="144"/>
        <v>0</v>
      </c>
      <c r="M659" s="12">
        <f t="shared" si="137"/>
      </c>
      <c r="N659" s="13"/>
    </row>
    <row r="660" spans="1:14" ht="15.75">
      <c r="A660" s="23">
        <v>75</v>
      </c>
      <c r="B660" s="292"/>
      <c r="C660" s="293">
        <v>1052</v>
      </c>
      <c r="D660" s="294" t="s">
        <v>204</v>
      </c>
      <c r="E660" s="295">
        <f t="shared" si="143"/>
        <v>0</v>
      </c>
      <c r="F660" s="158"/>
      <c r="G660" s="159"/>
      <c r="H660" s="1408"/>
      <c r="I660" s="158"/>
      <c r="J660" s="159"/>
      <c r="K660" s="1408"/>
      <c r="L660" s="295">
        <f t="shared" si="144"/>
        <v>0</v>
      </c>
      <c r="M660" s="12">
        <f t="shared" si="137"/>
      </c>
      <c r="N660" s="13"/>
    </row>
    <row r="661" spans="1:14" ht="15.75">
      <c r="A661" s="23">
        <v>80</v>
      </c>
      <c r="B661" s="292"/>
      <c r="C661" s="324">
        <v>1053</v>
      </c>
      <c r="D661" s="325" t="s">
        <v>858</v>
      </c>
      <c r="E661" s="326">
        <f t="shared" si="143"/>
        <v>0</v>
      </c>
      <c r="F661" s="445"/>
      <c r="G661" s="446"/>
      <c r="H661" s="1413"/>
      <c r="I661" s="445"/>
      <c r="J661" s="446"/>
      <c r="K661" s="1413"/>
      <c r="L661" s="326">
        <f t="shared" si="144"/>
        <v>0</v>
      </c>
      <c r="M661" s="12">
        <f t="shared" si="137"/>
      </c>
      <c r="N661" s="13"/>
    </row>
    <row r="662" spans="1:14" ht="15.75">
      <c r="A662" s="23">
        <v>80</v>
      </c>
      <c r="B662" s="292"/>
      <c r="C662" s="318">
        <v>1062</v>
      </c>
      <c r="D662" s="319" t="s">
        <v>205</v>
      </c>
      <c r="E662" s="320">
        <f t="shared" si="143"/>
        <v>0</v>
      </c>
      <c r="F662" s="450"/>
      <c r="G662" s="451"/>
      <c r="H662" s="1416"/>
      <c r="I662" s="450"/>
      <c r="J662" s="451"/>
      <c r="K662" s="1416"/>
      <c r="L662" s="320">
        <f t="shared" si="144"/>
        <v>0</v>
      </c>
      <c r="M662" s="12">
        <f t="shared" si="137"/>
      </c>
      <c r="N662" s="13"/>
    </row>
    <row r="663" spans="1:14" ht="15.75">
      <c r="A663" s="23">
        <v>85</v>
      </c>
      <c r="B663" s="292"/>
      <c r="C663" s="324">
        <v>1063</v>
      </c>
      <c r="D663" s="332" t="s">
        <v>786</v>
      </c>
      <c r="E663" s="326">
        <f t="shared" si="143"/>
        <v>0</v>
      </c>
      <c r="F663" s="445"/>
      <c r="G663" s="446"/>
      <c r="H663" s="1413"/>
      <c r="I663" s="445"/>
      <c r="J663" s="446"/>
      <c r="K663" s="1413"/>
      <c r="L663" s="326">
        <f t="shared" si="144"/>
        <v>0</v>
      </c>
      <c r="M663" s="12">
        <f t="shared" si="137"/>
      </c>
      <c r="N663" s="13"/>
    </row>
    <row r="664" spans="1:14" ht="15.75">
      <c r="A664" s="23">
        <v>90</v>
      </c>
      <c r="B664" s="292"/>
      <c r="C664" s="333">
        <v>1069</v>
      </c>
      <c r="D664" s="334" t="s">
        <v>206</v>
      </c>
      <c r="E664" s="335">
        <f t="shared" si="143"/>
        <v>0</v>
      </c>
      <c r="F664" s="589"/>
      <c r="G664" s="590"/>
      <c r="H664" s="1415"/>
      <c r="I664" s="589"/>
      <c r="J664" s="590"/>
      <c r="K664" s="1415"/>
      <c r="L664" s="335">
        <f t="shared" si="144"/>
        <v>0</v>
      </c>
      <c r="M664" s="12">
        <f t="shared" si="137"/>
      </c>
      <c r="N664" s="13"/>
    </row>
    <row r="665" spans="1:14" ht="15.75">
      <c r="A665" s="23">
        <v>90</v>
      </c>
      <c r="B665" s="278"/>
      <c r="C665" s="318">
        <v>1091</v>
      </c>
      <c r="D665" s="331" t="s">
        <v>894</v>
      </c>
      <c r="E665" s="320">
        <f t="shared" si="143"/>
        <v>0</v>
      </c>
      <c r="F665" s="450"/>
      <c r="G665" s="451"/>
      <c r="H665" s="1416"/>
      <c r="I665" s="450"/>
      <c r="J665" s="451"/>
      <c r="K665" s="1416"/>
      <c r="L665" s="320">
        <f t="shared" si="144"/>
        <v>0</v>
      </c>
      <c r="M665" s="12">
        <f t="shared" si="137"/>
      </c>
      <c r="N665" s="13"/>
    </row>
    <row r="666" spans="1:14" ht="15.75">
      <c r="A666" s="22">
        <v>115</v>
      </c>
      <c r="B666" s="292"/>
      <c r="C666" s="293">
        <v>1092</v>
      </c>
      <c r="D666" s="294" t="s">
        <v>298</v>
      </c>
      <c r="E666" s="295">
        <f t="shared" si="143"/>
        <v>0</v>
      </c>
      <c r="F666" s="158"/>
      <c r="G666" s="159"/>
      <c r="H666" s="1408"/>
      <c r="I666" s="158"/>
      <c r="J666" s="159"/>
      <c r="K666" s="1408"/>
      <c r="L666" s="295">
        <f t="shared" si="144"/>
        <v>0</v>
      </c>
      <c r="M666" s="12">
        <f t="shared" si="137"/>
      </c>
      <c r="N666" s="13"/>
    </row>
    <row r="667" spans="1:14" ht="15.75">
      <c r="A667" s="22">
        <v>125</v>
      </c>
      <c r="B667" s="292"/>
      <c r="C667" s="285">
        <v>1098</v>
      </c>
      <c r="D667" s="339" t="s">
        <v>207</v>
      </c>
      <c r="E667" s="287">
        <f t="shared" si="143"/>
        <v>0</v>
      </c>
      <c r="F667" s="173"/>
      <c r="G667" s="174"/>
      <c r="H667" s="1409"/>
      <c r="I667" s="173"/>
      <c r="J667" s="174"/>
      <c r="K667" s="1409"/>
      <c r="L667" s="287">
        <f t="shared" si="144"/>
        <v>0</v>
      </c>
      <c r="M667" s="12">
        <f t="shared" si="137"/>
      </c>
      <c r="N667" s="13"/>
    </row>
    <row r="668" spans="1:14" ht="15.75">
      <c r="A668" s="23">
        <v>130</v>
      </c>
      <c r="B668" s="272">
        <v>1900</v>
      </c>
      <c r="C668" s="1784" t="s">
        <v>265</v>
      </c>
      <c r="D668" s="1785"/>
      <c r="E668" s="310">
        <f aca="true" t="shared" si="145" ref="E668:L668">SUM(E669:E671)</f>
        <v>0</v>
      </c>
      <c r="F668" s="274">
        <f t="shared" si="145"/>
        <v>0</v>
      </c>
      <c r="G668" s="275">
        <f t="shared" si="145"/>
        <v>0</v>
      </c>
      <c r="H668" s="276">
        <f>SUM(H669:H671)</f>
        <v>0</v>
      </c>
      <c r="I668" s="274">
        <f t="shared" si="145"/>
        <v>0</v>
      </c>
      <c r="J668" s="275">
        <f t="shared" si="145"/>
        <v>0</v>
      </c>
      <c r="K668" s="276">
        <f t="shared" si="145"/>
        <v>0</v>
      </c>
      <c r="L668" s="310">
        <f t="shared" si="145"/>
        <v>0</v>
      </c>
      <c r="M668" s="12">
        <f t="shared" si="137"/>
      </c>
      <c r="N668" s="13"/>
    </row>
    <row r="669" spans="1:14" ht="31.5">
      <c r="A669" s="23">
        <v>135</v>
      </c>
      <c r="B669" s="292"/>
      <c r="C669" s="279">
        <v>1901</v>
      </c>
      <c r="D669" s="340" t="s">
        <v>895</v>
      </c>
      <c r="E669" s="281">
        <f>F669+G669+H669</f>
        <v>0</v>
      </c>
      <c r="F669" s="152"/>
      <c r="G669" s="153"/>
      <c r="H669" s="1406"/>
      <c r="I669" s="152"/>
      <c r="J669" s="153"/>
      <c r="K669" s="1406"/>
      <c r="L669" s="281">
        <f>I669+J669+K669</f>
        <v>0</v>
      </c>
      <c r="M669" s="12">
        <f t="shared" si="137"/>
      </c>
      <c r="N669" s="13"/>
    </row>
    <row r="670" spans="1:14" ht="31.5">
      <c r="A670" s="23">
        <v>140</v>
      </c>
      <c r="B670" s="341"/>
      <c r="C670" s="293">
        <v>1981</v>
      </c>
      <c r="D670" s="342" t="s">
        <v>896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1:14" ht="31.5">
      <c r="A671" s="23">
        <v>145</v>
      </c>
      <c r="B671" s="292"/>
      <c r="C671" s="285">
        <v>1991</v>
      </c>
      <c r="D671" s="343" t="s">
        <v>897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1:14" ht="15.75">
      <c r="A672" s="23">
        <v>150</v>
      </c>
      <c r="B672" s="272">
        <v>2100</v>
      </c>
      <c r="C672" s="1784" t="s">
        <v>707</v>
      </c>
      <c r="D672" s="1785"/>
      <c r="E672" s="310">
        <f aca="true" t="shared" si="146" ref="E672:L672">SUM(E673:E677)</f>
        <v>0</v>
      </c>
      <c r="F672" s="274">
        <f t="shared" si="146"/>
        <v>0</v>
      </c>
      <c r="G672" s="275">
        <f t="shared" si="146"/>
        <v>0</v>
      </c>
      <c r="H672" s="276">
        <f>SUM(H673:H677)</f>
        <v>0</v>
      </c>
      <c r="I672" s="274">
        <f t="shared" si="146"/>
        <v>0</v>
      </c>
      <c r="J672" s="275">
        <f t="shared" si="146"/>
        <v>0</v>
      </c>
      <c r="K672" s="276">
        <f t="shared" si="146"/>
        <v>0</v>
      </c>
      <c r="L672" s="310">
        <f t="shared" si="146"/>
        <v>0</v>
      </c>
      <c r="M672" s="12">
        <f t="shared" si="137"/>
      </c>
      <c r="N672" s="13"/>
    </row>
    <row r="673" spans="1:14" ht="15.75">
      <c r="A673" s="23">
        <v>155</v>
      </c>
      <c r="B673" s="292"/>
      <c r="C673" s="279">
        <v>2110</v>
      </c>
      <c r="D673" s="344" t="s">
        <v>208</v>
      </c>
      <c r="E673" s="281">
        <f>F673+G673+H673</f>
        <v>0</v>
      </c>
      <c r="F673" s="152"/>
      <c r="G673" s="153"/>
      <c r="H673" s="1406"/>
      <c r="I673" s="152"/>
      <c r="J673" s="153"/>
      <c r="K673" s="1406"/>
      <c r="L673" s="281">
        <f>I673+J673+K673</f>
        <v>0</v>
      </c>
      <c r="M673" s="12">
        <f t="shared" si="137"/>
      </c>
      <c r="N673" s="13"/>
    </row>
    <row r="674" spans="1:14" ht="15.75">
      <c r="A674" s="23">
        <v>160</v>
      </c>
      <c r="B674" s="341"/>
      <c r="C674" s="293">
        <v>2120</v>
      </c>
      <c r="D674" s="300" t="s">
        <v>209</v>
      </c>
      <c r="E674" s="295">
        <f>F674+G674+H674</f>
        <v>0</v>
      </c>
      <c r="F674" s="158"/>
      <c r="G674" s="159"/>
      <c r="H674" s="1408"/>
      <c r="I674" s="158"/>
      <c r="J674" s="159"/>
      <c r="K674" s="1408"/>
      <c r="L674" s="295">
        <f>I674+J674+K674</f>
        <v>0</v>
      </c>
      <c r="M674" s="12">
        <f t="shared" si="137"/>
      </c>
      <c r="N674" s="13"/>
    </row>
    <row r="675" spans="1:14" ht="15.75">
      <c r="A675" s="23">
        <v>165</v>
      </c>
      <c r="B675" s="341"/>
      <c r="C675" s="293">
        <v>2125</v>
      </c>
      <c r="D675" s="300" t="s">
        <v>210</v>
      </c>
      <c r="E675" s="295">
        <f>F675+G675+H675</f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>I675+J675+K675</f>
        <v>0</v>
      </c>
      <c r="M675" s="12">
        <f t="shared" si="137"/>
      </c>
      <c r="N675" s="13"/>
    </row>
    <row r="676" spans="1:14" ht="15.75">
      <c r="A676" s="23">
        <v>175</v>
      </c>
      <c r="B676" s="291"/>
      <c r="C676" s="293">
        <v>2140</v>
      </c>
      <c r="D676" s="300" t="s">
        <v>211</v>
      </c>
      <c r="E676" s="295">
        <f>F676+G676+H676</f>
        <v>0</v>
      </c>
      <c r="F676" s="484">
        <v>0</v>
      </c>
      <c r="G676" s="485">
        <v>0</v>
      </c>
      <c r="H676" s="160">
        <v>0</v>
      </c>
      <c r="I676" s="484">
        <v>0</v>
      </c>
      <c r="J676" s="485">
        <v>0</v>
      </c>
      <c r="K676" s="160">
        <v>0</v>
      </c>
      <c r="L676" s="295">
        <f>I676+J676+K676</f>
        <v>0</v>
      </c>
      <c r="M676" s="12">
        <f t="shared" si="137"/>
      </c>
      <c r="N676" s="13"/>
    </row>
    <row r="677" spans="1:14" ht="15.75">
      <c r="A677" s="23">
        <v>180</v>
      </c>
      <c r="B677" s="292"/>
      <c r="C677" s="285">
        <v>2190</v>
      </c>
      <c r="D677" s="345" t="s">
        <v>212</v>
      </c>
      <c r="E677" s="287">
        <f>F677+G677+H677</f>
        <v>0</v>
      </c>
      <c r="F677" s="173"/>
      <c r="G677" s="174"/>
      <c r="H677" s="1409"/>
      <c r="I677" s="173"/>
      <c r="J677" s="174"/>
      <c r="K677" s="1409"/>
      <c r="L677" s="287">
        <f>I677+J677+K677</f>
        <v>0</v>
      </c>
      <c r="M677" s="12">
        <f t="shared" si="137"/>
      </c>
      <c r="N677" s="13"/>
    </row>
    <row r="678" spans="1:14" ht="15.75">
      <c r="A678" s="23">
        <v>185</v>
      </c>
      <c r="B678" s="272">
        <v>2200</v>
      </c>
      <c r="C678" s="1784" t="s">
        <v>213</v>
      </c>
      <c r="D678" s="1785"/>
      <c r="E678" s="310">
        <f aca="true" t="shared" si="147" ref="E678:L678">SUM(E679:E680)</f>
        <v>0</v>
      </c>
      <c r="F678" s="274">
        <f t="shared" si="147"/>
        <v>0</v>
      </c>
      <c r="G678" s="275">
        <f t="shared" si="147"/>
        <v>0</v>
      </c>
      <c r="H678" s="276">
        <f>SUM(H679:H680)</f>
        <v>0</v>
      </c>
      <c r="I678" s="274">
        <f t="shared" si="147"/>
        <v>0</v>
      </c>
      <c r="J678" s="275">
        <f t="shared" si="147"/>
        <v>0</v>
      </c>
      <c r="K678" s="276">
        <f t="shared" si="147"/>
        <v>0</v>
      </c>
      <c r="L678" s="310">
        <f t="shared" si="147"/>
        <v>0</v>
      </c>
      <c r="M678" s="12">
        <f t="shared" si="137"/>
      </c>
      <c r="N678" s="13"/>
    </row>
    <row r="679" spans="1:14" ht="15.75">
      <c r="A679" s="23">
        <v>190</v>
      </c>
      <c r="B679" s="292"/>
      <c r="C679" s="279">
        <v>2221</v>
      </c>
      <c r="D679" s="280" t="s">
        <v>299</v>
      </c>
      <c r="E679" s="281">
        <f>F679+G679+H679</f>
        <v>0</v>
      </c>
      <c r="F679" s="152"/>
      <c r="G679" s="153"/>
      <c r="H679" s="1406"/>
      <c r="I679" s="152"/>
      <c r="J679" s="153"/>
      <c r="K679" s="1406"/>
      <c r="L679" s="281">
        <f>I679+J679+K679</f>
        <v>0</v>
      </c>
      <c r="M679" s="12">
        <f t="shared" si="137"/>
      </c>
      <c r="N679" s="13"/>
    </row>
    <row r="680" spans="1:14" ht="15.75">
      <c r="A680" s="23">
        <v>200</v>
      </c>
      <c r="B680" s="292"/>
      <c r="C680" s="285">
        <v>2224</v>
      </c>
      <c r="D680" s="286" t="s">
        <v>214</v>
      </c>
      <c r="E680" s="287">
        <f>F680+G680+H680</f>
        <v>0</v>
      </c>
      <c r="F680" s="173"/>
      <c r="G680" s="174"/>
      <c r="H680" s="1409"/>
      <c r="I680" s="173"/>
      <c r="J680" s="174"/>
      <c r="K680" s="1409"/>
      <c r="L680" s="287">
        <f>I680+J680+K680</f>
        <v>0</v>
      </c>
      <c r="M680" s="12">
        <f t="shared" si="137"/>
      </c>
      <c r="N680" s="13"/>
    </row>
    <row r="681" spans="1:14" ht="15.75">
      <c r="A681" s="23">
        <v>200</v>
      </c>
      <c r="B681" s="272">
        <v>2500</v>
      </c>
      <c r="C681" s="1784" t="s">
        <v>215</v>
      </c>
      <c r="D681" s="1785"/>
      <c r="E681" s="310">
        <f>F681+G681+H681</f>
        <v>0</v>
      </c>
      <c r="F681" s="1410"/>
      <c r="G681" s="1411"/>
      <c r="H681" s="1412"/>
      <c r="I681" s="1410"/>
      <c r="J681" s="1411"/>
      <c r="K681" s="1412"/>
      <c r="L681" s="310">
        <f>I681+J681+K681</f>
        <v>0</v>
      </c>
      <c r="M681" s="12">
        <f t="shared" si="137"/>
      </c>
      <c r="N681" s="13"/>
    </row>
    <row r="682" spans="1:14" ht="15.75">
      <c r="A682" s="23">
        <v>205</v>
      </c>
      <c r="B682" s="272">
        <v>2600</v>
      </c>
      <c r="C682" s="1790" t="s">
        <v>216</v>
      </c>
      <c r="D682" s="1791"/>
      <c r="E682" s="310">
        <f>F682+G682+H682</f>
        <v>0</v>
      </c>
      <c r="F682" s="1410"/>
      <c r="G682" s="1411"/>
      <c r="H682" s="1412"/>
      <c r="I682" s="1410"/>
      <c r="J682" s="1411"/>
      <c r="K682" s="1412"/>
      <c r="L682" s="310">
        <f>I682+J682+K682</f>
        <v>0</v>
      </c>
      <c r="M682" s="12">
        <f t="shared" si="137"/>
      </c>
      <c r="N682" s="13"/>
    </row>
    <row r="683" spans="1:14" ht="15.75">
      <c r="A683" s="23">
        <v>210</v>
      </c>
      <c r="B683" s="272">
        <v>2700</v>
      </c>
      <c r="C683" s="1790" t="s">
        <v>217</v>
      </c>
      <c r="D683" s="1791"/>
      <c r="E683" s="310">
        <f>F683+G683+H683</f>
        <v>0</v>
      </c>
      <c r="F683" s="1410"/>
      <c r="G683" s="1411"/>
      <c r="H683" s="1412"/>
      <c r="I683" s="1410"/>
      <c r="J683" s="1411"/>
      <c r="K683" s="1412"/>
      <c r="L683" s="310">
        <f>I683+J683+K683</f>
        <v>0</v>
      </c>
      <c r="M683" s="12">
        <f t="shared" si="137"/>
      </c>
      <c r="N683" s="13"/>
    </row>
    <row r="684" spans="1:14" ht="36" customHeight="1">
      <c r="A684" s="23">
        <v>215</v>
      </c>
      <c r="B684" s="272">
        <v>2800</v>
      </c>
      <c r="C684" s="1790" t="s">
        <v>1643</v>
      </c>
      <c r="D684" s="1791"/>
      <c r="E684" s="310">
        <f aca="true" t="shared" si="148" ref="E684:L684">SUM(E685:E687)</f>
        <v>0</v>
      </c>
      <c r="F684" s="274">
        <f t="shared" si="148"/>
        <v>0</v>
      </c>
      <c r="G684" s="275">
        <f t="shared" si="148"/>
        <v>0</v>
      </c>
      <c r="H684" s="276">
        <f>SUM(H685:H687)</f>
        <v>0</v>
      </c>
      <c r="I684" s="274">
        <f t="shared" si="148"/>
        <v>0</v>
      </c>
      <c r="J684" s="275">
        <f t="shared" si="148"/>
        <v>0</v>
      </c>
      <c r="K684" s="276">
        <f t="shared" si="148"/>
        <v>0</v>
      </c>
      <c r="L684" s="310">
        <f t="shared" si="148"/>
        <v>0</v>
      </c>
      <c r="M684" s="12">
        <f t="shared" si="137"/>
      </c>
      <c r="N684" s="13"/>
    </row>
    <row r="685" spans="1:14" ht="15.75">
      <c r="A685" s="22">
        <v>220</v>
      </c>
      <c r="B685" s="292"/>
      <c r="C685" s="279">
        <v>2810</v>
      </c>
      <c r="D685" s="340" t="s">
        <v>2078</v>
      </c>
      <c r="E685" s="281">
        <f>F685+G685+H685</f>
        <v>0</v>
      </c>
      <c r="F685" s="152"/>
      <c r="G685" s="153"/>
      <c r="H685" s="1406"/>
      <c r="I685" s="152"/>
      <c r="J685" s="153"/>
      <c r="K685" s="1406"/>
      <c r="L685" s="281">
        <f>I685+J685+K685</f>
        <v>0</v>
      </c>
      <c r="M685" s="12">
        <f t="shared" si="137"/>
      </c>
      <c r="N685" s="13"/>
    </row>
    <row r="686" spans="1:14" ht="15.75">
      <c r="A686" s="23">
        <v>225</v>
      </c>
      <c r="B686" s="341"/>
      <c r="C686" s="293">
        <v>2820</v>
      </c>
      <c r="D686" s="342" t="s">
        <v>2079</v>
      </c>
      <c r="E686" s="295">
        <f>F686+G686+H686</f>
        <v>0</v>
      </c>
      <c r="F686" s="158"/>
      <c r="G686" s="159"/>
      <c r="H686" s="1408"/>
      <c r="I686" s="158"/>
      <c r="J686" s="159"/>
      <c r="K686" s="1408"/>
      <c r="L686" s="295">
        <f>I686+J686+K686</f>
        <v>0</v>
      </c>
      <c r="M686" s="12">
        <f t="shared" si="137"/>
      </c>
      <c r="N686" s="13"/>
    </row>
    <row r="687" spans="1:14" ht="31.5">
      <c r="A687" s="23">
        <v>230</v>
      </c>
      <c r="B687" s="292"/>
      <c r="C687" s="285">
        <v>2890</v>
      </c>
      <c r="D687" s="343" t="s">
        <v>2080</v>
      </c>
      <c r="E687" s="287">
        <f>F687+G687+H687</f>
        <v>0</v>
      </c>
      <c r="F687" s="173"/>
      <c r="G687" s="174"/>
      <c r="H687" s="1409"/>
      <c r="I687" s="173"/>
      <c r="J687" s="174"/>
      <c r="K687" s="1409"/>
      <c r="L687" s="287">
        <f>I687+J687+K687</f>
        <v>0</v>
      </c>
      <c r="M687" s="12">
        <f t="shared" si="137"/>
      </c>
      <c r="N687" s="13"/>
    </row>
    <row r="688" spans="1:14" ht="15.75">
      <c r="A688" s="23">
        <v>245</v>
      </c>
      <c r="B688" s="272">
        <v>2900</v>
      </c>
      <c r="C688" s="1784" t="s">
        <v>218</v>
      </c>
      <c r="D688" s="1785"/>
      <c r="E688" s="310">
        <f>SUM(E689:E696)</f>
        <v>0</v>
      </c>
      <c r="F688" s="274">
        <f>SUM(F689:F696)</f>
        <v>0</v>
      </c>
      <c r="G688" s="274">
        <f aca="true" t="shared" si="149" ref="G688:L688">SUM(G689:G696)</f>
        <v>0</v>
      </c>
      <c r="H688" s="274">
        <f t="shared" si="149"/>
        <v>0</v>
      </c>
      <c r="I688" s="274">
        <f t="shared" si="149"/>
        <v>0</v>
      </c>
      <c r="J688" s="274">
        <f t="shared" si="149"/>
        <v>0</v>
      </c>
      <c r="K688" s="274">
        <f t="shared" si="149"/>
        <v>0</v>
      </c>
      <c r="L688" s="274">
        <f t="shared" si="149"/>
        <v>0</v>
      </c>
      <c r="M688" s="12">
        <f t="shared" si="137"/>
      </c>
      <c r="N688" s="13"/>
    </row>
    <row r="689" spans="1:14" ht="15.75">
      <c r="A689" s="22">
        <v>220</v>
      </c>
      <c r="B689" s="346"/>
      <c r="C689" s="279">
        <v>2910</v>
      </c>
      <c r="D689" s="347" t="s">
        <v>1935</v>
      </c>
      <c r="E689" s="281">
        <f>F689+G689+H689</f>
        <v>0</v>
      </c>
      <c r="F689" s="152"/>
      <c r="G689" s="153"/>
      <c r="H689" s="1406"/>
      <c r="I689" s="152"/>
      <c r="J689" s="153"/>
      <c r="K689" s="1406"/>
      <c r="L689" s="281">
        <f>I689+J689+K689</f>
        <v>0</v>
      </c>
      <c r="M689" s="12">
        <f t="shared" si="137"/>
      </c>
      <c r="N689" s="13"/>
    </row>
    <row r="690" spans="1:14" ht="15.75">
      <c r="A690" s="23">
        <v>225</v>
      </c>
      <c r="B690" s="346"/>
      <c r="C690" s="279">
        <v>2920</v>
      </c>
      <c r="D690" s="347" t="s">
        <v>219</v>
      </c>
      <c r="E690" s="281">
        <f aca="true" t="shared" si="150" ref="E690:E696">F690+G690+H690</f>
        <v>0</v>
      </c>
      <c r="F690" s="152"/>
      <c r="G690" s="153"/>
      <c r="H690" s="1406"/>
      <c r="I690" s="152"/>
      <c r="J690" s="153"/>
      <c r="K690" s="1406"/>
      <c r="L690" s="281">
        <f aca="true" t="shared" si="151" ref="L690:L696">I690+J690+K690</f>
        <v>0</v>
      </c>
      <c r="M690" s="12">
        <f t="shared" si="137"/>
      </c>
      <c r="N690" s="13"/>
    </row>
    <row r="691" spans="1:14" ht="31.5">
      <c r="A691" s="23">
        <v>230</v>
      </c>
      <c r="B691" s="346"/>
      <c r="C691" s="324">
        <v>2969</v>
      </c>
      <c r="D691" s="348" t="s">
        <v>220</v>
      </c>
      <c r="E691" s="326">
        <f t="shared" si="150"/>
        <v>0</v>
      </c>
      <c r="F691" s="445"/>
      <c r="G691" s="446"/>
      <c r="H691" s="1413"/>
      <c r="I691" s="445"/>
      <c r="J691" s="446"/>
      <c r="K691" s="1413"/>
      <c r="L691" s="326">
        <f t="shared" si="151"/>
        <v>0</v>
      </c>
      <c r="M691" s="12">
        <f t="shared" si="137"/>
      </c>
      <c r="N691" s="13"/>
    </row>
    <row r="692" spans="1:14" ht="31.5">
      <c r="A692" s="23">
        <v>235</v>
      </c>
      <c r="B692" s="346"/>
      <c r="C692" s="349">
        <v>2970</v>
      </c>
      <c r="D692" s="350" t="s">
        <v>221</v>
      </c>
      <c r="E692" s="351">
        <f t="shared" si="150"/>
        <v>0</v>
      </c>
      <c r="F692" s="624"/>
      <c r="G692" s="625"/>
      <c r="H692" s="1414"/>
      <c r="I692" s="624"/>
      <c r="J692" s="625"/>
      <c r="K692" s="1414"/>
      <c r="L692" s="351">
        <f t="shared" si="151"/>
        <v>0</v>
      </c>
      <c r="M692" s="12">
        <f t="shared" si="137"/>
      </c>
      <c r="N692" s="13"/>
    </row>
    <row r="693" spans="1:14" ht="15.75">
      <c r="A693" s="23">
        <v>240</v>
      </c>
      <c r="B693" s="346"/>
      <c r="C693" s="333">
        <v>2989</v>
      </c>
      <c r="D693" s="355" t="s">
        <v>222</v>
      </c>
      <c r="E693" s="335">
        <f t="shared" si="150"/>
        <v>0</v>
      </c>
      <c r="F693" s="589"/>
      <c r="G693" s="590"/>
      <c r="H693" s="1415"/>
      <c r="I693" s="589"/>
      <c r="J693" s="590"/>
      <c r="K693" s="1415"/>
      <c r="L693" s="335">
        <f t="shared" si="151"/>
        <v>0</v>
      </c>
      <c r="M693" s="12">
        <f t="shared" si="137"/>
      </c>
      <c r="N693" s="13"/>
    </row>
    <row r="694" spans="1:14" ht="15.75">
      <c r="A694" s="23">
        <v>245</v>
      </c>
      <c r="B694" s="292"/>
      <c r="C694" s="318">
        <v>2990</v>
      </c>
      <c r="D694" s="356" t="s">
        <v>1954</v>
      </c>
      <c r="E694" s="320">
        <f>F694+G694+H694</f>
        <v>0</v>
      </c>
      <c r="F694" s="450"/>
      <c r="G694" s="451"/>
      <c r="H694" s="1416"/>
      <c r="I694" s="450"/>
      <c r="J694" s="451"/>
      <c r="K694" s="1416"/>
      <c r="L694" s="320">
        <f>I694+J694+K694</f>
        <v>0</v>
      </c>
      <c r="M694" s="12">
        <f t="shared" si="137"/>
      </c>
      <c r="N694" s="13"/>
    </row>
    <row r="695" spans="1:14" ht="15.75">
      <c r="A695" s="22">
        <v>250</v>
      </c>
      <c r="B695" s="292"/>
      <c r="C695" s="318">
        <v>2991</v>
      </c>
      <c r="D695" s="356" t="s">
        <v>223</v>
      </c>
      <c r="E695" s="320">
        <f t="shared" si="150"/>
        <v>0</v>
      </c>
      <c r="F695" s="450"/>
      <c r="G695" s="451"/>
      <c r="H695" s="1416"/>
      <c r="I695" s="450"/>
      <c r="J695" s="451"/>
      <c r="K695" s="1416"/>
      <c r="L695" s="320">
        <f t="shared" si="151"/>
        <v>0</v>
      </c>
      <c r="M695" s="12">
        <f t="shared" si="137"/>
      </c>
      <c r="N695" s="13"/>
    </row>
    <row r="696" spans="1:14" ht="15.75">
      <c r="A696" s="23">
        <v>255</v>
      </c>
      <c r="B696" s="292"/>
      <c r="C696" s="285">
        <v>2992</v>
      </c>
      <c r="D696" s="357" t="s">
        <v>224</v>
      </c>
      <c r="E696" s="287">
        <f t="shared" si="150"/>
        <v>0</v>
      </c>
      <c r="F696" s="173"/>
      <c r="G696" s="174"/>
      <c r="H696" s="1409"/>
      <c r="I696" s="173"/>
      <c r="J696" s="174"/>
      <c r="K696" s="1409"/>
      <c r="L696" s="287">
        <f t="shared" si="151"/>
        <v>0</v>
      </c>
      <c r="M696" s="12">
        <f t="shared" si="137"/>
      </c>
      <c r="N696" s="13"/>
    </row>
    <row r="697" spans="1:14" ht="15.75">
      <c r="A697" s="23">
        <v>265</v>
      </c>
      <c r="B697" s="272">
        <v>3300</v>
      </c>
      <c r="C697" s="358" t="s">
        <v>1985</v>
      </c>
      <c r="D697" s="1657"/>
      <c r="E697" s="310">
        <f aca="true" t="shared" si="152" ref="E697:L697">SUM(E698:E702)</f>
        <v>0</v>
      </c>
      <c r="F697" s="274">
        <f t="shared" si="152"/>
        <v>0</v>
      </c>
      <c r="G697" s="275">
        <f t="shared" si="152"/>
        <v>0</v>
      </c>
      <c r="H697" s="276">
        <f t="shared" si="152"/>
        <v>0</v>
      </c>
      <c r="I697" s="274">
        <f t="shared" si="152"/>
        <v>0</v>
      </c>
      <c r="J697" s="275">
        <f t="shared" si="152"/>
        <v>0</v>
      </c>
      <c r="K697" s="276">
        <f t="shared" si="152"/>
        <v>0</v>
      </c>
      <c r="L697" s="310">
        <f t="shared" si="152"/>
        <v>0</v>
      </c>
      <c r="M697" s="12">
        <f aca="true" t="shared" si="153" ref="M697:M750">(IF($E697&lt;&gt;0,$M$2,IF($L697&lt;&gt;0,$M$2,"")))</f>
      </c>
      <c r="N697" s="13"/>
    </row>
    <row r="698" spans="1:14" ht="15.75">
      <c r="A698" s="22">
        <v>270</v>
      </c>
      <c r="B698" s="291"/>
      <c r="C698" s="279">
        <v>3301</v>
      </c>
      <c r="D698" s="359" t="s">
        <v>225</v>
      </c>
      <c r="E698" s="281">
        <f aca="true" t="shared" si="154" ref="E698:E705">F698+G698+H698</f>
        <v>0</v>
      </c>
      <c r="F698" s="482">
        <v>0</v>
      </c>
      <c r="G698" s="483">
        <v>0</v>
      </c>
      <c r="H698" s="154">
        <v>0</v>
      </c>
      <c r="I698" s="482">
        <v>0</v>
      </c>
      <c r="J698" s="483">
        <v>0</v>
      </c>
      <c r="K698" s="154">
        <v>0</v>
      </c>
      <c r="L698" s="281">
        <f aca="true" t="shared" si="155" ref="L698:L705">I698+J698+K698</f>
        <v>0</v>
      </c>
      <c r="M698" s="12">
        <f t="shared" si="153"/>
      </c>
      <c r="N698" s="13"/>
    </row>
    <row r="699" spans="1:14" ht="15.75">
      <c r="A699" s="22">
        <v>290</v>
      </c>
      <c r="B699" s="291"/>
      <c r="C699" s="293">
        <v>3302</v>
      </c>
      <c r="D699" s="360" t="s">
        <v>701</v>
      </c>
      <c r="E699" s="295">
        <f t="shared" si="154"/>
        <v>0</v>
      </c>
      <c r="F699" s="484">
        <v>0</v>
      </c>
      <c r="G699" s="485">
        <v>0</v>
      </c>
      <c r="H699" s="160">
        <v>0</v>
      </c>
      <c r="I699" s="484">
        <v>0</v>
      </c>
      <c r="J699" s="485">
        <v>0</v>
      </c>
      <c r="K699" s="160">
        <v>0</v>
      </c>
      <c r="L699" s="295">
        <f t="shared" si="155"/>
        <v>0</v>
      </c>
      <c r="M699" s="12">
        <f t="shared" si="153"/>
      </c>
      <c r="N699" s="13"/>
    </row>
    <row r="700" spans="1:14" ht="15.75">
      <c r="A700" s="39">
        <v>320</v>
      </c>
      <c r="B700" s="291"/>
      <c r="C700" s="293">
        <v>3304</v>
      </c>
      <c r="D700" s="360" t="s">
        <v>226</v>
      </c>
      <c r="E700" s="295">
        <f t="shared" si="154"/>
        <v>0</v>
      </c>
      <c r="F700" s="484">
        <v>0</v>
      </c>
      <c r="G700" s="485">
        <v>0</v>
      </c>
      <c r="H700" s="160">
        <v>0</v>
      </c>
      <c r="I700" s="484">
        <v>0</v>
      </c>
      <c r="J700" s="485">
        <v>0</v>
      </c>
      <c r="K700" s="160">
        <v>0</v>
      </c>
      <c r="L700" s="295">
        <f t="shared" si="155"/>
        <v>0</v>
      </c>
      <c r="M700" s="12">
        <f t="shared" si="153"/>
      </c>
      <c r="N700" s="13"/>
    </row>
    <row r="701" spans="1:14" ht="45">
      <c r="A701" s="22">
        <v>330</v>
      </c>
      <c r="B701" s="291"/>
      <c r="C701" s="285">
        <v>3306</v>
      </c>
      <c r="D701" s="361" t="s">
        <v>2081</v>
      </c>
      <c r="E701" s="295">
        <f t="shared" si="154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5"/>
        <v>0</v>
      </c>
      <c r="M701" s="12">
        <f t="shared" si="153"/>
      </c>
      <c r="N701" s="13"/>
    </row>
    <row r="702" spans="1:14" ht="15.75">
      <c r="A702" s="23">
        <v>225</v>
      </c>
      <c r="B702" s="291"/>
      <c r="C702" s="285">
        <v>3307</v>
      </c>
      <c r="D702" s="361" t="s">
        <v>2035</v>
      </c>
      <c r="E702" s="287">
        <f t="shared" si="154"/>
        <v>0</v>
      </c>
      <c r="F702" s="486">
        <v>0</v>
      </c>
      <c r="G702" s="487">
        <v>0</v>
      </c>
      <c r="H702" s="175">
        <v>0</v>
      </c>
      <c r="I702" s="486">
        <v>0</v>
      </c>
      <c r="J702" s="487">
        <v>0</v>
      </c>
      <c r="K702" s="175">
        <v>0</v>
      </c>
      <c r="L702" s="287">
        <f t="shared" si="155"/>
        <v>0</v>
      </c>
      <c r="M702" s="12">
        <f t="shared" si="153"/>
      </c>
      <c r="N702" s="13"/>
    </row>
    <row r="703" spans="1:14" ht="15.75">
      <c r="A703" s="23">
        <v>230</v>
      </c>
      <c r="B703" s="272">
        <v>3900</v>
      </c>
      <c r="C703" s="1784" t="s">
        <v>227</v>
      </c>
      <c r="D703" s="1785"/>
      <c r="E703" s="310">
        <f t="shared" si="154"/>
        <v>0</v>
      </c>
      <c r="F703" s="1458">
        <v>0</v>
      </c>
      <c r="G703" s="1459">
        <v>0</v>
      </c>
      <c r="H703" s="1460">
        <v>0</v>
      </c>
      <c r="I703" s="1458">
        <v>0</v>
      </c>
      <c r="J703" s="1459">
        <v>0</v>
      </c>
      <c r="K703" s="1460">
        <v>0</v>
      </c>
      <c r="L703" s="310">
        <f t="shared" si="155"/>
        <v>0</v>
      </c>
      <c r="M703" s="12">
        <f t="shared" si="153"/>
      </c>
      <c r="N703" s="13"/>
    </row>
    <row r="704" spans="1:14" ht="15.75">
      <c r="A704" s="23">
        <v>245</v>
      </c>
      <c r="B704" s="272">
        <v>4000</v>
      </c>
      <c r="C704" s="1784" t="s">
        <v>228</v>
      </c>
      <c r="D704" s="1785"/>
      <c r="E704" s="310">
        <f t="shared" si="154"/>
        <v>0</v>
      </c>
      <c r="F704" s="1410"/>
      <c r="G704" s="1411"/>
      <c r="H704" s="1412"/>
      <c r="I704" s="1410"/>
      <c r="J704" s="1411"/>
      <c r="K704" s="1412"/>
      <c r="L704" s="310">
        <f t="shared" si="155"/>
        <v>0</v>
      </c>
      <c r="M704" s="12">
        <f t="shared" si="153"/>
      </c>
      <c r="N704" s="13"/>
    </row>
    <row r="705" spans="1:14" ht="15.75">
      <c r="A705" s="22">
        <v>350</v>
      </c>
      <c r="B705" s="272">
        <v>4100</v>
      </c>
      <c r="C705" s="1784" t="s">
        <v>229</v>
      </c>
      <c r="D705" s="1785"/>
      <c r="E705" s="310">
        <f t="shared" si="154"/>
        <v>0</v>
      </c>
      <c r="F705" s="1459">
        <v>0</v>
      </c>
      <c r="G705" s="1459">
        <v>0</v>
      </c>
      <c r="H705" s="1460">
        <v>0</v>
      </c>
      <c r="I705" s="1607">
        <v>0</v>
      </c>
      <c r="J705" s="1459">
        <v>0</v>
      </c>
      <c r="K705" s="1459">
        <v>0</v>
      </c>
      <c r="L705" s="310">
        <f t="shared" si="155"/>
        <v>0</v>
      </c>
      <c r="M705" s="12">
        <f t="shared" si="153"/>
      </c>
      <c r="N705" s="13"/>
    </row>
    <row r="706" spans="1:14" ht="15.75">
      <c r="A706" s="23">
        <v>355</v>
      </c>
      <c r="B706" s="272">
        <v>4200</v>
      </c>
      <c r="C706" s="1784" t="s">
        <v>230</v>
      </c>
      <c r="D706" s="1785"/>
      <c r="E706" s="310">
        <f aca="true" t="shared" si="156" ref="E706:L706">SUM(E707:E712)</f>
        <v>0</v>
      </c>
      <c r="F706" s="274">
        <f t="shared" si="156"/>
        <v>0</v>
      </c>
      <c r="G706" s="275">
        <f t="shared" si="156"/>
        <v>0</v>
      </c>
      <c r="H706" s="276">
        <f>SUM(H707:H712)</f>
        <v>0</v>
      </c>
      <c r="I706" s="274">
        <f t="shared" si="156"/>
        <v>0</v>
      </c>
      <c r="J706" s="275">
        <f t="shared" si="156"/>
        <v>0</v>
      </c>
      <c r="K706" s="276">
        <f t="shared" si="156"/>
        <v>0</v>
      </c>
      <c r="L706" s="310">
        <f t="shared" si="156"/>
        <v>0</v>
      </c>
      <c r="M706" s="12">
        <f t="shared" si="153"/>
      </c>
      <c r="N706" s="13"/>
    </row>
    <row r="707" spans="1:14" ht="15.75">
      <c r="A707" s="23">
        <v>355</v>
      </c>
      <c r="B707" s="362"/>
      <c r="C707" s="279">
        <v>4201</v>
      </c>
      <c r="D707" s="280" t="s">
        <v>231</v>
      </c>
      <c r="E707" s="281">
        <f aca="true" t="shared" si="157" ref="E707:E712">F707+G707+H707</f>
        <v>0</v>
      </c>
      <c r="F707" s="152"/>
      <c r="G707" s="153"/>
      <c r="H707" s="1406"/>
      <c r="I707" s="152"/>
      <c r="J707" s="153"/>
      <c r="K707" s="1406"/>
      <c r="L707" s="281">
        <f aca="true" t="shared" si="158" ref="L707:L712">I707+J707+K707</f>
        <v>0</v>
      </c>
      <c r="M707" s="12">
        <f t="shared" si="153"/>
      </c>
      <c r="N707" s="13"/>
    </row>
    <row r="708" spans="1:14" ht="15.75">
      <c r="A708" s="23">
        <v>375</v>
      </c>
      <c r="B708" s="362"/>
      <c r="C708" s="293">
        <v>4202</v>
      </c>
      <c r="D708" s="363" t="s">
        <v>232</v>
      </c>
      <c r="E708" s="295">
        <f t="shared" si="157"/>
        <v>0</v>
      </c>
      <c r="F708" s="158"/>
      <c r="G708" s="159"/>
      <c r="H708" s="1408"/>
      <c r="I708" s="158"/>
      <c r="J708" s="159"/>
      <c r="K708" s="1408"/>
      <c r="L708" s="295">
        <f t="shared" si="158"/>
        <v>0</v>
      </c>
      <c r="M708" s="12">
        <f t="shared" si="153"/>
      </c>
      <c r="N708" s="13"/>
    </row>
    <row r="709" spans="1:14" ht="15.75">
      <c r="A709" s="23">
        <v>380</v>
      </c>
      <c r="B709" s="362"/>
      <c r="C709" s="293">
        <v>4214</v>
      </c>
      <c r="D709" s="363" t="s">
        <v>233</v>
      </c>
      <c r="E709" s="295">
        <f t="shared" si="157"/>
        <v>0</v>
      </c>
      <c r="F709" s="158"/>
      <c r="G709" s="159"/>
      <c r="H709" s="1408"/>
      <c r="I709" s="158"/>
      <c r="J709" s="159"/>
      <c r="K709" s="1408"/>
      <c r="L709" s="295">
        <f t="shared" si="158"/>
        <v>0</v>
      </c>
      <c r="M709" s="12">
        <f t="shared" si="153"/>
      </c>
      <c r="N709" s="13"/>
    </row>
    <row r="710" spans="1:14" ht="15.75">
      <c r="A710" s="23">
        <v>385</v>
      </c>
      <c r="B710" s="362"/>
      <c r="C710" s="293">
        <v>4217</v>
      </c>
      <c r="D710" s="363" t="s">
        <v>234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3"/>
      </c>
      <c r="N710" s="13"/>
    </row>
    <row r="711" spans="1:14" ht="31.5">
      <c r="A711" s="23">
        <v>390</v>
      </c>
      <c r="B711" s="362"/>
      <c r="C711" s="293">
        <v>4218</v>
      </c>
      <c r="D711" s="294" t="s">
        <v>235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3"/>
      </c>
      <c r="N711" s="13"/>
    </row>
    <row r="712" spans="1:14" ht="15.75">
      <c r="A712" s="23">
        <v>390</v>
      </c>
      <c r="B712" s="362"/>
      <c r="C712" s="285">
        <v>4219</v>
      </c>
      <c r="D712" s="343" t="s">
        <v>236</v>
      </c>
      <c r="E712" s="287">
        <f t="shared" si="157"/>
        <v>0</v>
      </c>
      <c r="F712" s="173"/>
      <c r="G712" s="174"/>
      <c r="H712" s="1409"/>
      <c r="I712" s="173"/>
      <c r="J712" s="174"/>
      <c r="K712" s="1409"/>
      <c r="L712" s="287">
        <f t="shared" si="158"/>
        <v>0</v>
      </c>
      <c r="M712" s="12">
        <f t="shared" si="153"/>
      </c>
      <c r="N712" s="13"/>
    </row>
    <row r="713" spans="1:14" ht="15.75">
      <c r="A713" s="23">
        <v>395</v>
      </c>
      <c r="B713" s="272">
        <v>4300</v>
      </c>
      <c r="C713" s="1784" t="s">
        <v>1644</v>
      </c>
      <c r="D713" s="1785"/>
      <c r="E713" s="310">
        <f aca="true" t="shared" si="159" ref="E713:L713">SUM(E714:E716)</f>
        <v>0</v>
      </c>
      <c r="F713" s="274">
        <f t="shared" si="159"/>
        <v>0</v>
      </c>
      <c r="G713" s="275">
        <f t="shared" si="159"/>
        <v>0</v>
      </c>
      <c r="H713" s="276">
        <f>SUM(H714:H716)</f>
        <v>0</v>
      </c>
      <c r="I713" s="274">
        <f t="shared" si="159"/>
        <v>0</v>
      </c>
      <c r="J713" s="275">
        <f t="shared" si="159"/>
        <v>0</v>
      </c>
      <c r="K713" s="276">
        <f t="shared" si="159"/>
        <v>0</v>
      </c>
      <c r="L713" s="310">
        <f t="shared" si="159"/>
        <v>0</v>
      </c>
      <c r="M713" s="12">
        <f t="shared" si="153"/>
      </c>
      <c r="N713" s="13"/>
    </row>
    <row r="714" spans="1:14" ht="15.75">
      <c r="A714" s="18">
        <v>397</v>
      </c>
      <c r="B714" s="362"/>
      <c r="C714" s="279">
        <v>4301</v>
      </c>
      <c r="D714" s="311" t="s">
        <v>237</v>
      </c>
      <c r="E714" s="281">
        <f aca="true" t="shared" si="160" ref="E714:E719">F714+G714+H714</f>
        <v>0</v>
      </c>
      <c r="F714" s="152"/>
      <c r="G714" s="153"/>
      <c r="H714" s="1406"/>
      <c r="I714" s="152"/>
      <c r="J714" s="153"/>
      <c r="K714" s="1406"/>
      <c r="L714" s="281">
        <f aca="true" t="shared" si="161" ref="L714:L719">I714+J714+K714</f>
        <v>0</v>
      </c>
      <c r="M714" s="12">
        <f t="shared" si="153"/>
      </c>
      <c r="N714" s="13"/>
    </row>
    <row r="715" spans="1:14" ht="15.75">
      <c r="A715" s="14">
        <v>398</v>
      </c>
      <c r="B715" s="362"/>
      <c r="C715" s="293">
        <v>4302</v>
      </c>
      <c r="D715" s="363" t="s">
        <v>238</v>
      </c>
      <c r="E715" s="295">
        <f t="shared" si="160"/>
        <v>0</v>
      </c>
      <c r="F715" s="158"/>
      <c r="G715" s="159"/>
      <c r="H715" s="1408"/>
      <c r="I715" s="158"/>
      <c r="J715" s="159"/>
      <c r="K715" s="1408"/>
      <c r="L715" s="295">
        <f t="shared" si="161"/>
        <v>0</v>
      </c>
      <c r="M715" s="12">
        <f t="shared" si="153"/>
      </c>
      <c r="N715" s="13"/>
    </row>
    <row r="716" spans="1:14" ht="15.75">
      <c r="A716" s="14">
        <v>399</v>
      </c>
      <c r="B716" s="362"/>
      <c r="C716" s="285">
        <v>4309</v>
      </c>
      <c r="D716" s="301" t="s">
        <v>239</v>
      </c>
      <c r="E716" s="287">
        <f t="shared" si="160"/>
        <v>0</v>
      </c>
      <c r="F716" s="173"/>
      <c r="G716" s="174"/>
      <c r="H716" s="1409"/>
      <c r="I716" s="173"/>
      <c r="J716" s="174"/>
      <c r="K716" s="1409"/>
      <c r="L716" s="287">
        <f t="shared" si="161"/>
        <v>0</v>
      </c>
      <c r="M716" s="12">
        <f t="shared" si="153"/>
      </c>
      <c r="N716" s="13"/>
    </row>
    <row r="717" spans="1:14" ht="15.75">
      <c r="A717" s="14">
        <v>400</v>
      </c>
      <c r="B717" s="272">
        <v>4400</v>
      </c>
      <c r="C717" s="1784" t="s">
        <v>1641</v>
      </c>
      <c r="D717" s="1785"/>
      <c r="E717" s="310">
        <f t="shared" si="160"/>
        <v>0</v>
      </c>
      <c r="F717" s="1410"/>
      <c r="G717" s="1411"/>
      <c r="H717" s="1412"/>
      <c r="I717" s="1410"/>
      <c r="J717" s="1411"/>
      <c r="K717" s="1412"/>
      <c r="L717" s="310">
        <f t="shared" si="161"/>
        <v>0</v>
      </c>
      <c r="M717" s="12">
        <f t="shared" si="153"/>
      </c>
      <c r="N717" s="13"/>
    </row>
    <row r="718" spans="1:14" ht="15.75">
      <c r="A718" s="14">
        <v>401</v>
      </c>
      <c r="B718" s="272">
        <v>4500</v>
      </c>
      <c r="C718" s="1784" t="s">
        <v>1642</v>
      </c>
      <c r="D718" s="1785"/>
      <c r="E718" s="310">
        <f t="shared" si="160"/>
        <v>0</v>
      </c>
      <c r="F718" s="1410"/>
      <c r="G718" s="1411"/>
      <c r="H718" s="1412"/>
      <c r="I718" s="1410"/>
      <c r="J718" s="1411"/>
      <c r="K718" s="1412"/>
      <c r="L718" s="310">
        <f t="shared" si="161"/>
        <v>0</v>
      </c>
      <c r="M718" s="12">
        <f t="shared" si="153"/>
      </c>
      <c r="N718" s="13"/>
    </row>
    <row r="719" spans="1:14" ht="15.75">
      <c r="A719" s="40">
        <v>404</v>
      </c>
      <c r="B719" s="272">
        <v>4600</v>
      </c>
      <c r="C719" s="1790" t="s">
        <v>240</v>
      </c>
      <c r="D719" s="1791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3"/>
      </c>
      <c r="N719" s="13"/>
    </row>
    <row r="720" spans="1:14" ht="15.75">
      <c r="A720" s="40">
        <v>404</v>
      </c>
      <c r="B720" s="272">
        <v>4900</v>
      </c>
      <c r="C720" s="1784" t="s">
        <v>266</v>
      </c>
      <c r="D720" s="1785"/>
      <c r="E720" s="310">
        <f aca="true" t="shared" si="162" ref="E720:L720">+E721+E722</f>
        <v>0</v>
      </c>
      <c r="F720" s="274">
        <f t="shared" si="162"/>
        <v>0</v>
      </c>
      <c r="G720" s="275">
        <f t="shared" si="162"/>
        <v>0</v>
      </c>
      <c r="H720" s="276">
        <f>+H721+H722</f>
        <v>0</v>
      </c>
      <c r="I720" s="274">
        <f t="shared" si="162"/>
        <v>0</v>
      </c>
      <c r="J720" s="275">
        <f t="shared" si="162"/>
        <v>0</v>
      </c>
      <c r="K720" s="276">
        <f t="shared" si="162"/>
        <v>0</v>
      </c>
      <c r="L720" s="310">
        <f t="shared" si="162"/>
        <v>0</v>
      </c>
      <c r="M720" s="12">
        <f t="shared" si="153"/>
      </c>
      <c r="N720" s="13"/>
    </row>
    <row r="721" spans="1:14" ht="15.75">
      <c r="A721" s="22">
        <v>440</v>
      </c>
      <c r="B721" s="362"/>
      <c r="C721" s="279">
        <v>4901</v>
      </c>
      <c r="D721" s="364" t="s">
        <v>267</v>
      </c>
      <c r="E721" s="281">
        <f>F721+G721+H721</f>
        <v>0</v>
      </c>
      <c r="F721" s="152"/>
      <c r="G721" s="153"/>
      <c r="H721" s="1406"/>
      <c r="I721" s="152"/>
      <c r="J721" s="153"/>
      <c r="K721" s="1406"/>
      <c r="L721" s="281">
        <f>I721+J721+K721</f>
        <v>0</v>
      </c>
      <c r="M721" s="12">
        <f t="shared" si="153"/>
      </c>
      <c r="N721" s="13"/>
    </row>
    <row r="722" spans="1:14" ht="15.75">
      <c r="A722" s="22">
        <v>450</v>
      </c>
      <c r="B722" s="362"/>
      <c r="C722" s="285">
        <v>4902</v>
      </c>
      <c r="D722" s="301" t="s">
        <v>268</v>
      </c>
      <c r="E722" s="287">
        <f>F722+G722+H722</f>
        <v>0</v>
      </c>
      <c r="F722" s="173"/>
      <c r="G722" s="174"/>
      <c r="H722" s="1409"/>
      <c r="I722" s="173"/>
      <c r="J722" s="174"/>
      <c r="K722" s="1409"/>
      <c r="L722" s="287">
        <f>I722+J722+K722</f>
        <v>0</v>
      </c>
      <c r="M722" s="12">
        <f t="shared" si="153"/>
      </c>
      <c r="N722" s="13"/>
    </row>
    <row r="723" spans="1:14" ht="15.75">
      <c r="A723" s="22">
        <v>495</v>
      </c>
      <c r="B723" s="365">
        <v>5100</v>
      </c>
      <c r="C723" s="1788" t="s">
        <v>241</v>
      </c>
      <c r="D723" s="1789"/>
      <c r="E723" s="310">
        <f>F723+G723+H723</f>
        <v>0</v>
      </c>
      <c r="F723" s="1410"/>
      <c r="G723" s="1411"/>
      <c r="H723" s="1412"/>
      <c r="I723" s="1410"/>
      <c r="J723" s="1411"/>
      <c r="K723" s="1412"/>
      <c r="L723" s="310">
        <f>I723+J723+K723</f>
        <v>0</v>
      </c>
      <c r="M723" s="12">
        <f t="shared" si="153"/>
      </c>
      <c r="N723" s="13"/>
    </row>
    <row r="724" spans="1:14" ht="15.75">
      <c r="A724" s="23">
        <v>500</v>
      </c>
      <c r="B724" s="365">
        <v>5200</v>
      </c>
      <c r="C724" s="1788" t="s">
        <v>242</v>
      </c>
      <c r="D724" s="1789"/>
      <c r="E724" s="310">
        <f aca="true" t="shared" si="163" ref="E724:L724">SUM(E725:E731)</f>
        <v>0</v>
      </c>
      <c r="F724" s="274">
        <f t="shared" si="163"/>
        <v>0</v>
      </c>
      <c r="G724" s="275">
        <f t="shared" si="163"/>
        <v>0</v>
      </c>
      <c r="H724" s="276">
        <f>SUM(H725:H731)</f>
        <v>0</v>
      </c>
      <c r="I724" s="274">
        <f t="shared" si="163"/>
        <v>0</v>
      </c>
      <c r="J724" s="275">
        <f t="shared" si="163"/>
        <v>0</v>
      </c>
      <c r="K724" s="276">
        <f t="shared" si="163"/>
        <v>0</v>
      </c>
      <c r="L724" s="310">
        <f t="shared" si="163"/>
        <v>0</v>
      </c>
      <c r="M724" s="12">
        <f t="shared" si="153"/>
      </c>
      <c r="N724" s="13"/>
    </row>
    <row r="725" spans="1:14" ht="15.75">
      <c r="A725" s="23">
        <v>505</v>
      </c>
      <c r="B725" s="366"/>
      <c r="C725" s="367">
        <v>5201</v>
      </c>
      <c r="D725" s="368" t="s">
        <v>243</v>
      </c>
      <c r="E725" s="281">
        <f aca="true" t="shared" si="164" ref="E725:E731">F725+G725+H725</f>
        <v>0</v>
      </c>
      <c r="F725" s="152"/>
      <c r="G725" s="153"/>
      <c r="H725" s="1406"/>
      <c r="I725" s="152"/>
      <c r="J725" s="153"/>
      <c r="K725" s="1406"/>
      <c r="L725" s="281">
        <f aca="true" t="shared" si="165" ref="L725:L731">I725+J725+K725</f>
        <v>0</v>
      </c>
      <c r="M725" s="12">
        <f t="shared" si="153"/>
      </c>
      <c r="N725" s="13"/>
    </row>
    <row r="726" spans="1:14" ht="15.75">
      <c r="A726" s="23">
        <v>510</v>
      </c>
      <c r="B726" s="366"/>
      <c r="C726" s="369">
        <v>5202</v>
      </c>
      <c r="D726" s="370" t="s">
        <v>244</v>
      </c>
      <c r="E726" s="295">
        <f t="shared" si="164"/>
        <v>0</v>
      </c>
      <c r="F726" s="158"/>
      <c r="G726" s="159"/>
      <c r="H726" s="1408"/>
      <c r="I726" s="158"/>
      <c r="J726" s="159"/>
      <c r="K726" s="1408"/>
      <c r="L726" s="295">
        <f t="shared" si="165"/>
        <v>0</v>
      </c>
      <c r="M726" s="12">
        <f t="shared" si="153"/>
      </c>
      <c r="N726" s="13"/>
    </row>
    <row r="727" spans="1:14" ht="15.75">
      <c r="A727" s="23">
        <v>515</v>
      </c>
      <c r="B727" s="366"/>
      <c r="C727" s="369">
        <v>5203</v>
      </c>
      <c r="D727" s="370" t="s">
        <v>608</v>
      </c>
      <c r="E727" s="295">
        <f t="shared" si="164"/>
        <v>0</v>
      </c>
      <c r="F727" s="158"/>
      <c r="G727" s="159"/>
      <c r="H727" s="1408"/>
      <c r="I727" s="158"/>
      <c r="J727" s="159"/>
      <c r="K727" s="1408"/>
      <c r="L727" s="295">
        <f t="shared" si="165"/>
        <v>0</v>
      </c>
      <c r="M727" s="12">
        <f t="shared" si="153"/>
      </c>
      <c r="N727" s="13"/>
    </row>
    <row r="728" spans="1:14" ht="15.75">
      <c r="A728" s="23">
        <v>520</v>
      </c>
      <c r="B728" s="366"/>
      <c r="C728" s="369">
        <v>5204</v>
      </c>
      <c r="D728" s="370" t="s">
        <v>609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3"/>
      </c>
      <c r="N728" s="13"/>
    </row>
    <row r="729" spans="1:14" ht="15.75">
      <c r="A729" s="23">
        <v>525</v>
      </c>
      <c r="B729" s="366"/>
      <c r="C729" s="369">
        <v>5205</v>
      </c>
      <c r="D729" s="370" t="s">
        <v>610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3"/>
      </c>
      <c r="N729" s="13"/>
    </row>
    <row r="730" spans="1:14" ht="15.75">
      <c r="A730" s="22">
        <v>635</v>
      </c>
      <c r="B730" s="366"/>
      <c r="C730" s="369">
        <v>5206</v>
      </c>
      <c r="D730" s="370" t="s">
        <v>611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3"/>
      </c>
      <c r="N730" s="13"/>
    </row>
    <row r="731" spans="1:14" ht="15.75">
      <c r="A731" s="23">
        <v>640</v>
      </c>
      <c r="B731" s="366"/>
      <c r="C731" s="371">
        <v>5219</v>
      </c>
      <c r="D731" s="372" t="s">
        <v>612</v>
      </c>
      <c r="E731" s="287">
        <f t="shared" si="164"/>
        <v>0</v>
      </c>
      <c r="F731" s="173"/>
      <c r="G731" s="174"/>
      <c r="H731" s="1409"/>
      <c r="I731" s="173"/>
      <c r="J731" s="174"/>
      <c r="K731" s="1409"/>
      <c r="L731" s="287">
        <f t="shared" si="165"/>
        <v>0</v>
      </c>
      <c r="M731" s="12">
        <f t="shared" si="153"/>
      </c>
      <c r="N731" s="13"/>
    </row>
    <row r="732" spans="1:14" ht="15.75">
      <c r="A732" s="23">
        <v>645</v>
      </c>
      <c r="B732" s="365">
        <v>5300</v>
      </c>
      <c r="C732" s="1788" t="s">
        <v>613</v>
      </c>
      <c r="D732" s="1789"/>
      <c r="E732" s="310">
        <f aca="true" t="shared" si="166" ref="E732:L732">SUM(E733:E734)</f>
        <v>0</v>
      </c>
      <c r="F732" s="274">
        <f t="shared" si="166"/>
        <v>0</v>
      </c>
      <c r="G732" s="275">
        <f t="shared" si="166"/>
        <v>0</v>
      </c>
      <c r="H732" s="276">
        <f>SUM(H733:H734)</f>
        <v>0</v>
      </c>
      <c r="I732" s="274">
        <f t="shared" si="166"/>
        <v>0</v>
      </c>
      <c r="J732" s="275">
        <f t="shared" si="166"/>
        <v>0</v>
      </c>
      <c r="K732" s="276">
        <f t="shared" si="166"/>
        <v>0</v>
      </c>
      <c r="L732" s="310">
        <f t="shared" si="166"/>
        <v>0</v>
      </c>
      <c r="M732" s="12">
        <f t="shared" si="153"/>
      </c>
      <c r="N732" s="13"/>
    </row>
    <row r="733" spans="1:14" ht="15.75">
      <c r="A733" s="23">
        <v>650</v>
      </c>
      <c r="B733" s="366"/>
      <c r="C733" s="367">
        <v>5301</v>
      </c>
      <c r="D733" s="368" t="s">
        <v>300</v>
      </c>
      <c r="E733" s="281">
        <f>F733+G733+H733</f>
        <v>0</v>
      </c>
      <c r="F733" s="152"/>
      <c r="G733" s="153"/>
      <c r="H733" s="1406"/>
      <c r="I733" s="152"/>
      <c r="J733" s="153"/>
      <c r="K733" s="1406"/>
      <c r="L733" s="281">
        <f>I733+J733+K733</f>
        <v>0</v>
      </c>
      <c r="M733" s="12">
        <f t="shared" si="153"/>
      </c>
      <c r="N733" s="13"/>
    </row>
    <row r="734" spans="1:14" ht="15.75">
      <c r="A734" s="22">
        <v>655</v>
      </c>
      <c r="B734" s="366"/>
      <c r="C734" s="371">
        <v>5309</v>
      </c>
      <c r="D734" s="372" t="s">
        <v>614</v>
      </c>
      <c r="E734" s="287">
        <f>F734+G734+H734</f>
        <v>0</v>
      </c>
      <c r="F734" s="173"/>
      <c r="G734" s="174"/>
      <c r="H734" s="1409"/>
      <c r="I734" s="173"/>
      <c r="J734" s="174"/>
      <c r="K734" s="1409"/>
      <c r="L734" s="287">
        <f>I734+J734+K734</f>
        <v>0</v>
      </c>
      <c r="M734" s="12">
        <f t="shared" si="153"/>
      </c>
      <c r="N734" s="13"/>
    </row>
    <row r="735" spans="1:14" ht="15.75">
      <c r="A735" s="22">
        <v>665</v>
      </c>
      <c r="B735" s="365">
        <v>5400</v>
      </c>
      <c r="C735" s="1788" t="s">
        <v>671</v>
      </c>
      <c r="D735" s="1789"/>
      <c r="E735" s="310">
        <f>F735+G735+H735</f>
        <v>0</v>
      </c>
      <c r="F735" s="1410"/>
      <c r="G735" s="1411"/>
      <c r="H735" s="1412"/>
      <c r="I735" s="1410"/>
      <c r="J735" s="1411"/>
      <c r="K735" s="1412"/>
      <c r="L735" s="310">
        <f>I735+J735+K735</f>
        <v>0</v>
      </c>
      <c r="M735" s="12">
        <f t="shared" si="153"/>
      </c>
      <c r="N735" s="13"/>
    </row>
    <row r="736" spans="1:14" ht="15.75">
      <c r="A736" s="22">
        <v>675</v>
      </c>
      <c r="B736" s="272">
        <v>5500</v>
      </c>
      <c r="C736" s="1784" t="s">
        <v>672</v>
      </c>
      <c r="D736" s="1785"/>
      <c r="E736" s="310">
        <f aca="true" t="shared" si="167" ref="E736:L736">SUM(E737:E740)</f>
        <v>0</v>
      </c>
      <c r="F736" s="274">
        <f t="shared" si="167"/>
        <v>0</v>
      </c>
      <c r="G736" s="275">
        <f t="shared" si="167"/>
        <v>0</v>
      </c>
      <c r="H736" s="276">
        <f>SUM(H737:H740)</f>
        <v>0</v>
      </c>
      <c r="I736" s="274">
        <f t="shared" si="167"/>
        <v>0</v>
      </c>
      <c r="J736" s="275">
        <f t="shared" si="167"/>
        <v>0</v>
      </c>
      <c r="K736" s="276">
        <f t="shared" si="167"/>
        <v>0</v>
      </c>
      <c r="L736" s="310">
        <f t="shared" si="167"/>
        <v>0</v>
      </c>
      <c r="M736" s="12">
        <f t="shared" si="153"/>
      </c>
      <c r="N736" s="13"/>
    </row>
    <row r="737" spans="1:14" ht="15.75">
      <c r="A737" s="22">
        <v>685</v>
      </c>
      <c r="B737" s="362"/>
      <c r="C737" s="279">
        <v>5501</v>
      </c>
      <c r="D737" s="311" t="s">
        <v>673</v>
      </c>
      <c r="E737" s="281">
        <f>F737+G737+H737</f>
        <v>0</v>
      </c>
      <c r="F737" s="152"/>
      <c r="G737" s="153"/>
      <c r="H737" s="1406"/>
      <c r="I737" s="152"/>
      <c r="J737" s="153"/>
      <c r="K737" s="1406"/>
      <c r="L737" s="281">
        <f>I737+J737+K737</f>
        <v>0</v>
      </c>
      <c r="M737" s="12">
        <f t="shared" si="153"/>
      </c>
      <c r="N737" s="13"/>
    </row>
    <row r="738" spans="1:14" ht="15.75">
      <c r="A738" s="23">
        <v>690</v>
      </c>
      <c r="B738" s="362"/>
      <c r="C738" s="293">
        <v>5502</v>
      </c>
      <c r="D738" s="294" t="s">
        <v>674</v>
      </c>
      <c r="E738" s="295">
        <f>F738+G738+H738</f>
        <v>0</v>
      </c>
      <c r="F738" s="158"/>
      <c r="G738" s="159"/>
      <c r="H738" s="1408"/>
      <c r="I738" s="158"/>
      <c r="J738" s="159"/>
      <c r="K738" s="1408"/>
      <c r="L738" s="295">
        <f>I738+J738+K738</f>
        <v>0</v>
      </c>
      <c r="M738" s="12">
        <f t="shared" si="153"/>
      </c>
      <c r="N738" s="13"/>
    </row>
    <row r="739" spans="1:14" ht="15.75">
      <c r="A739" s="23">
        <v>695</v>
      </c>
      <c r="B739" s="362"/>
      <c r="C739" s="293">
        <v>5503</v>
      </c>
      <c r="D739" s="363" t="s">
        <v>675</v>
      </c>
      <c r="E739" s="295">
        <f>F739+G739+H739</f>
        <v>0</v>
      </c>
      <c r="F739" s="158"/>
      <c r="G739" s="159"/>
      <c r="H739" s="1408"/>
      <c r="I739" s="158"/>
      <c r="J739" s="159"/>
      <c r="K739" s="1408"/>
      <c r="L739" s="295">
        <f>I739+J739+K739</f>
        <v>0</v>
      </c>
      <c r="M739" s="12">
        <f t="shared" si="153"/>
      </c>
      <c r="N739" s="13"/>
    </row>
    <row r="740" spans="1:14" ht="15.75">
      <c r="A740" s="22">
        <v>700</v>
      </c>
      <c r="B740" s="362"/>
      <c r="C740" s="285">
        <v>5504</v>
      </c>
      <c r="D740" s="339" t="s">
        <v>676</v>
      </c>
      <c r="E740" s="287">
        <f>F740+G740+H740</f>
        <v>0</v>
      </c>
      <c r="F740" s="173"/>
      <c r="G740" s="174"/>
      <c r="H740" s="1409"/>
      <c r="I740" s="173"/>
      <c r="J740" s="174"/>
      <c r="K740" s="1409"/>
      <c r="L740" s="287">
        <f>I740+J740+K740</f>
        <v>0</v>
      </c>
      <c r="M740" s="12">
        <f t="shared" si="153"/>
      </c>
      <c r="N740" s="13"/>
    </row>
    <row r="741" spans="1:14" ht="15.75">
      <c r="A741" s="22">
        <v>710</v>
      </c>
      <c r="B741" s="365">
        <v>5700</v>
      </c>
      <c r="C741" s="1792" t="s">
        <v>898</v>
      </c>
      <c r="D741" s="1793"/>
      <c r="E741" s="310">
        <f>SUM(E742:E744)</f>
        <v>0</v>
      </c>
      <c r="F741" s="1458">
        <v>0</v>
      </c>
      <c r="G741" s="1458">
        <v>0</v>
      </c>
      <c r="H741" s="1458">
        <v>0</v>
      </c>
      <c r="I741" s="1458">
        <v>0</v>
      </c>
      <c r="J741" s="1458">
        <v>0</v>
      </c>
      <c r="K741" s="1458">
        <v>0</v>
      </c>
      <c r="L741" s="310">
        <f>SUM(L742:L744)</f>
        <v>0</v>
      </c>
      <c r="M741" s="12">
        <f t="shared" si="153"/>
      </c>
      <c r="N741" s="13"/>
    </row>
    <row r="742" spans="1:14" ht="15.75">
      <c r="A742" s="23">
        <v>715</v>
      </c>
      <c r="B742" s="366"/>
      <c r="C742" s="367">
        <v>5701</v>
      </c>
      <c r="D742" s="368" t="s">
        <v>677</v>
      </c>
      <c r="E742" s="281">
        <f>F742+G742+H742</f>
        <v>0</v>
      </c>
      <c r="F742" s="1459">
        <v>0</v>
      </c>
      <c r="G742" s="1459">
        <v>0</v>
      </c>
      <c r="H742" s="1460">
        <v>0</v>
      </c>
      <c r="I742" s="1607">
        <v>0</v>
      </c>
      <c r="J742" s="1459">
        <v>0</v>
      </c>
      <c r="K742" s="1459">
        <v>0</v>
      </c>
      <c r="L742" s="281">
        <f>I742+J742+K742</f>
        <v>0</v>
      </c>
      <c r="M742" s="12">
        <f t="shared" si="153"/>
      </c>
      <c r="N742" s="13"/>
    </row>
    <row r="743" spans="1:14" ht="15.75">
      <c r="A743" s="23">
        <v>720</v>
      </c>
      <c r="B743" s="366"/>
      <c r="C743" s="373">
        <v>5702</v>
      </c>
      <c r="D743" s="374" t="s">
        <v>678</v>
      </c>
      <c r="E743" s="314">
        <f>F743+G743+H743</f>
        <v>0</v>
      </c>
      <c r="F743" s="1459">
        <v>0</v>
      </c>
      <c r="G743" s="1459">
        <v>0</v>
      </c>
      <c r="H743" s="1460">
        <v>0</v>
      </c>
      <c r="I743" s="1607">
        <v>0</v>
      </c>
      <c r="J743" s="1459">
        <v>0</v>
      </c>
      <c r="K743" s="1459">
        <v>0</v>
      </c>
      <c r="L743" s="314">
        <f>I743+J743+K743</f>
        <v>0</v>
      </c>
      <c r="M743" s="12">
        <f t="shared" si="153"/>
      </c>
      <c r="N743" s="13"/>
    </row>
    <row r="744" spans="1:14" ht="15.75">
      <c r="A744" s="23">
        <v>725</v>
      </c>
      <c r="B744" s="292"/>
      <c r="C744" s="375">
        <v>4071</v>
      </c>
      <c r="D744" s="376" t="s">
        <v>679</v>
      </c>
      <c r="E744" s="377">
        <f>F744+G744+H744</f>
        <v>0</v>
      </c>
      <c r="F744" s="1459">
        <v>0</v>
      </c>
      <c r="G744" s="1459">
        <v>0</v>
      </c>
      <c r="H744" s="1460">
        <v>0</v>
      </c>
      <c r="I744" s="1607">
        <v>0</v>
      </c>
      <c r="J744" s="1459">
        <v>0</v>
      </c>
      <c r="K744" s="1459">
        <v>0</v>
      </c>
      <c r="L744" s="377">
        <f>I744+J744+K744</f>
        <v>0</v>
      </c>
      <c r="M744" s="12">
        <f t="shared" si="153"/>
      </c>
      <c r="N744" s="13"/>
    </row>
    <row r="745" spans="1:14" ht="15.75">
      <c r="A745" s="23">
        <v>730</v>
      </c>
      <c r="B745" s="571"/>
      <c r="C745" s="1794" t="s">
        <v>680</v>
      </c>
      <c r="D745" s="1795"/>
      <c r="E745" s="1426"/>
      <c r="F745" s="1426"/>
      <c r="G745" s="1426"/>
      <c r="H745" s="1426"/>
      <c r="I745" s="1426"/>
      <c r="J745" s="1426"/>
      <c r="K745" s="1426"/>
      <c r="L745" s="1427"/>
      <c r="M745" s="12">
        <f t="shared" si="153"/>
      </c>
      <c r="N745" s="13"/>
    </row>
    <row r="746" spans="1:14" ht="15.75">
      <c r="A746" s="23">
        <v>735</v>
      </c>
      <c r="B746" s="381">
        <v>98</v>
      </c>
      <c r="C746" s="1794" t="s">
        <v>680</v>
      </c>
      <c r="D746" s="1795"/>
      <c r="E746" s="382">
        <f>F746+G746+H746</f>
        <v>0</v>
      </c>
      <c r="F746" s="1417"/>
      <c r="G746" s="1418"/>
      <c r="H746" s="1419"/>
      <c r="I746" s="1448">
        <v>0</v>
      </c>
      <c r="J746" s="1449">
        <v>0</v>
      </c>
      <c r="K746" s="1450">
        <v>0</v>
      </c>
      <c r="L746" s="382">
        <f>I746+J746+K746</f>
        <v>0</v>
      </c>
      <c r="M746" s="12">
        <f t="shared" si="153"/>
      </c>
      <c r="N746" s="13"/>
    </row>
    <row r="747" spans="1:14" ht="15.75">
      <c r="A747" s="23">
        <v>740</v>
      </c>
      <c r="B747" s="1421"/>
      <c r="C747" s="1422"/>
      <c r="D747" s="1423"/>
      <c r="E747" s="269"/>
      <c r="F747" s="269"/>
      <c r="G747" s="269"/>
      <c r="H747" s="269"/>
      <c r="I747" s="269"/>
      <c r="J747" s="269"/>
      <c r="K747" s="269"/>
      <c r="L747" s="270"/>
      <c r="M747" s="12">
        <f t="shared" si="153"/>
      </c>
      <c r="N747" s="73" t="str">
        <f>LEFT(C629,1)</f>
        <v>7</v>
      </c>
    </row>
    <row r="748" spans="1:13" ht="15.75">
      <c r="A748" s="23">
        <v>745</v>
      </c>
      <c r="B748" s="1424"/>
      <c r="C748" s="111"/>
      <c r="D748" s="1425"/>
      <c r="E748" s="218"/>
      <c r="F748" s="218"/>
      <c r="G748" s="218"/>
      <c r="H748" s="218"/>
      <c r="I748" s="218"/>
      <c r="J748" s="218"/>
      <c r="K748" s="218"/>
      <c r="L748" s="389"/>
      <c r="M748" s="7">
        <f t="shared" si="153"/>
      </c>
    </row>
    <row r="749" spans="1:13" ht="15.75">
      <c r="A749" s="22">
        <v>750</v>
      </c>
      <c r="B749" s="1424"/>
      <c r="C749" s="111"/>
      <c r="D749" s="1425"/>
      <c r="E749" s="218"/>
      <c r="F749" s="218"/>
      <c r="G749" s="218"/>
      <c r="H749" s="218"/>
      <c r="I749" s="218"/>
      <c r="J749" s="218"/>
      <c r="K749" s="218"/>
      <c r="L749" s="389"/>
      <c r="M749" s="7">
        <f t="shared" si="153"/>
      </c>
    </row>
    <row r="750" spans="1:14" ht="19.5" thickBot="1">
      <c r="A750" s="23">
        <v>755</v>
      </c>
      <c r="B750" s="1451"/>
      <c r="C750" s="393" t="s">
        <v>726</v>
      </c>
      <c r="D750" s="1420">
        <f>+B750</f>
        <v>0</v>
      </c>
      <c r="E750" s="395">
        <f aca="true" t="shared" si="168" ref="E750:L750">SUM(E632,E635,E641,E649,E650,E668,E672,E678,E681,E682,E683,E684,E688,E697,E703,E704,E705,E706,E713,E717,E718,E719,E720,E723,E724,E732,E735,E736,E741)+E746</f>
        <v>0</v>
      </c>
      <c r="F750" s="396">
        <f t="shared" si="168"/>
        <v>0</v>
      </c>
      <c r="G750" s="397">
        <f t="shared" si="168"/>
        <v>0</v>
      </c>
      <c r="H750" s="398">
        <f t="shared" si="168"/>
        <v>0</v>
      </c>
      <c r="I750" s="396">
        <f t="shared" si="168"/>
        <v>0</v>
      </c>
      <c r="J750" s="397">
        <f t="shared" si="168"/>
        <v>5010</v>
      </c>
      <c r="K750" s="398">
        <f t="shared" si="168"/>
        <v>0</v>
      </c>
      <c r="L750" s="395">
        <f t="shared" si="168"/>
        <v>5010</v>
      </c>
      <c r="M750" s="1658">
        <f t="shared" si="153"/>
        <v>1</v>
      </c>
      <c r="N750" s="65"/>
    </row>
    <row r="751" spans="1:14" ht="19.5" thickTop="1">
      <c r="A751" s="23">
        <v>760</v>
      </c>
      <c r="B751" s="79" t="s">
        <v>120</v>
      </c>
      <c r="C751" s="1"/>
      <c r="L751" s="6"/>
      <c r="M751" s="1658">
        <f>(IF($E750&lt;&gt;0,$M$2,IF($L750&lt;&gt;0,$M$2,"")))</f>
        <v>1</v>
      </c>
      <c r="N751" s="65"/>
    </row>
    <row r="752" spans="1:14" ht="18.75">
      <c r="A752" s="22">
        <v>765</v>
      </c>
      <c r="B752" s="1355"/>
      <c r="C752" s="1355"/>
      <c r="D752" s="1356"/>
      <c r="E752" s="1355"/>
      <c r="F752" s="1355"/>
      <c r="G752" s="1355"/>
      <c r="H752" s="1355"/>
      <c r="I752" s="1355"/>
      <c r="J752" s="1355"/>
      <c r="K752" s="1355"/>
      <c r="L752" s="1357"/>
      <c r="M752" s="1658">
        <f>(IF($E750&lt;&gt;0,$M$2,IF($L750&lt;&gt;0,$M$2,"")))</f>
        <v>1</v>
      </c>
      <c r="N752" s="65"/>
    </row>
    <row r="753" spans="1:14" ht="18.75">
      <c r="A753" s="22">
        <v>775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77"/>
      <c r="M753" s="74">
        <f>(IF(E750&lt;&gt;0,$G$2,IF(L750&lt;&gt;0,$G$2,"")))</f>
        <v>0</v>
      </c>
      <c r="N753" s="65"/>
    </row>
    <row r="754" spans="1:14" ht="18.75">
      <c r="A754" s="23">
        <v>780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77"/>
      <c r="M754" s="74">
        <f>(IF(E750&lt;&gt;0,$G$2,IF(L750&lt;&gt;0,$G$2,"")))</f>
        <v>0</v>
      </c>
      <c r="N754" s="65"/>
    </row>
    <row r="755" ht="15.75">
      <c r="A755" s="23">
        <v>785</v>
      </c>
    </row>
    <row r="756" ht="15.75">
      <c r="A756" s="23">
        <v>790</v>
      </c>
    </row>
    <row r="757" ht="15.75">
      <c r="A757" s="23">
        <v>795</v>
      </c>
    </row>
    <row r="758" ht="15.75">
      <c r="A758" s="22">
        <v>805</v>
      </c>
    </row>
    <row r="759" ht="15.75">
      <c r="A759" s="23">
        <v>810</v>
      </c>
    </row>
    <row r="760" ht="15.75">
      <c r="A760" s="23">
        <v>815</v>
      </c>
    </row>
    <row r="761" ht="15.75">
      <c r="A761" s="28">
        <v>525</v>
      </c>
    </row>
    <row r="762" ht="15.75">
      <c r="A762" s="22">
        <v>820</v>
      </c>
    </row>
    <row r="763" ht="15.75">
      <c r="A763" s="23">
        <v>821</v>
      </c>
    </row>
    <row r="764" ht="15.75">
      <c r="A764" s="23">
        <v>822</v>
      </c>
    </row>
    <row r="765" ht="15.75">
      <c r="A765" s="23">
        <v>823</v>
      </c>
    </row>
    <row r="766" ht="15.75">
      <c r="A766" s="23">
        <v>825</v>
      </c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3"/>
    </row>
    <row r="779" ht="15.75">
      <c r="A779" s="23"/>
    </row>
    <row r="780" ht="15.75">
      <c r="A780" s="23"/>
    </row>
    <row r="781" ht="15.75">
      <c r="A781" s="25"/>
    </row>
    <row r="782" ht="15.75">
      <c r="A782" s="25">
        <v>905</v>
      </c>
    </row>
    <row r="783" ht="15.75">
      <c r="A783" s="25">
        <v>906</v>
      </c>
    </row>
  </sheetData>
  <sheetProtection password="81B0" sheet="1" objects="1" scenarios="1"/>
  <mergeCells count="145">
    <mergeCell ref="C735:D735"/>
    <mergeCell ref="C736:D736"/>
    <mergeCell ref="C741:D741"/>
    <mergeCell ref="C745:D745"/>
    <mergeCell ref="C746:D746"/>
    <mergeCell ref="C718:D718"/>
    <mergeCell ref="C719:D719"/>
    <mergeCell ref="C720:D720"/>
    <mergeCell ref="C723:D723"/>
    <mergeCell ref="C724:D724"/>
    <mergeCell ref="C732:D732"/>
    <mergeCell ref="C703:D703"/>
    <mergeCell ref="C704:D704"/>
    <mergeCell ref="C705:D705"/>
    <mergeCell ref="C706:D706"/>
    <mergeCell ref="C713:D713"/>
    <mergeCell ref="C717:D717"/>
    <mergeCell ref="C678:D678"/>
    <mergeCell ref="C681:D681"/>
    <mergeCell ref="C682:D682"/>
    <mergeCell ref="C683:D683"/>
    <mergeCell ref="C684:D684"/>
    <mergeCell ref="C688:D688"/>
    <mergeCell ref="C635:D635"/>
    <mergeCell ref="C641:D641"/>
    <mergeCell ref="C649:D649"/>
    <mergeCell ref="C650:D650"/>
    <mergeCell ref="C668:D668"/>
    <mergeCell ref="C672:D672"/>
    <mergeCell ref="B616:D616"/>
    <mergeCell ref="B618:D618"/>
    <mergeCell ref="B621:D621"/>
    <mergeCell ref="E625:H625"/>
    <mergeCell ref="I625:L625"/>
    <mergeCell ref="C632:D632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</mergeCells>
  <conditionalFormatting sqref="D450">
    <cfRule type="cellIs" priority="106" dxfId="136" operator="notEqual" stopIfTrue="1">
      <formula>0</formula>
    </cfRule>
  </conditionalFormatting>
  <conditionalFormatting sqref="D601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6">
    <cfRule type="cellIs" priority="72" dxfId="152" operator="equal" stopIfTrue="1">
      <formula>0</formula>
    </cfRule>
  </conditionalFormatting>
  <conditionalFormatting sqref="E358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8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1">
    <cfRule type="cellIs" priority="61" dxfId="152" operator="equal" stopIfTrue="1">
      <formula>0</formula>
    </cfRule>
  </conditionalFormatting>
  <conditionalFormatting sqref="E443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3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50">
    <cfRule type="cellIs" priority="50" dxfId="153" operator="notEqual" stopIfTrue="1">
      <formula>0</formula>
    </cfRule>
  </conditionalFormatting>
  <conditionalFormatting sqref="F450">
    <cfRule type="cellIs" priority="49" dxfId="153" operator="notEqual" stopIfTrue="1">
      <formula>0</formula>
    </cfRule>
  </conditionalFormatting>
  <conditionalFormatting sqref="G450">
    <cfRule type="cellIs" priority="48" dxfId="153" operator="notEqual" stopIfTrue="1">
      <formula>0</formula>
    </cfRule>
  </conditionalFormatting>
  <conditionalFormatting sqref="H450">
    <cfRule type="cellIs" priority="47" dxfId="153" operator="notEqual" stopIfTrue="1">
      <formula>0</formula>
    </cfRule>
  </conditionalFormatting>
  <conditionalFormatting sqref="I450">
    <cfRule type="cellIs" priority="46" dxfId="153" operator="notEqual" stopIfTrue="1">
      <formula>0</formula>
    </cfRule>
  </conditionalFormatting>
  <conditionalFormatting sqref="J450">
    <cfRule type="cellIs" priority="45" dxfId="153" operator="notEqual" stopIfTrue="1">
      <formula>0</formula>
    </cfRule>
  </conditionalFormatting>
  <conditionalFormatting sqref="K450">
    <cfRule type="cellIs" priority="44" dxfId="153" operator="notEqual" stopIfTrue="1">
      <formula>0</formula>
    </cfRule>
  </conditionalFormatting>
  <conditionalFormatting sqref="L450">
    <cfRule type="cellIs" priority="43" dxfId="153" operator="notEqual" stopIfTrue="1">
      <formula>0</formula>
    </cfRule>
  </conditionalFormatting>
  <conditionalFormatting sqref="E601">
    <cfRule type="cellIs" priority="42" dxfId="153" operator="notEqual" stopIfTrue="1">
      <formula>0</formula>
    </cfRule>
  </conditionalFormatting>
  <conditionalFormatting sqref="F601:G601">
    <cfRule type="cellIs" priority="41" dxfId="153" operator="notEqual" stopIfTrue="1">
      <formula>0</formula>
    </cfRule>
  </conditionalFormatting>
  <conditionalFormatting sqref="H601">
    <cfRule type="cellIs" priority="40" dxfId="153" operator="notEqual" stopIfTrue="1">
      <formula>0</formula>
    </cfRule>
  </conditionalFormatting>
  <conditionalFormatting sqref="I601">
    <cfRule type="cellIs" priority="39" dxfId="153" operator="notEqual" stopIfTrue="1">
      <formula>0</formula>
    </cfRule>
  </conditionalFormatting>
  <conditionalFormatting sqref="J601:K601">
    <cfRule type="cellIs" priority="38" dxfId="153" operator="notEqual" stopIfTrue="1">
      <formula>0</formula>
    </cfRule>
  </conditionalFormatting>
  <conditionalFormatting sqref="L601">
    <cfRule type="cellIs" priority="37" dxfId="153" operator="notEqual" stopIfTrue="1">
      <formula>0</formula>
    </cfRule>
  </conditionalFormatting>
  <conditionalFormatting sqref="F457">
    <cfRule type="cellIs" priority="35" dxfId="152" operator="equal" stopIfTrue="1">
      <formula>0</formula>
    </cfRule>
  </conditionalFormatting>
  <conditionalFormatting sqref="E459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9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21">
    <cfRule type="cellIs" priority="15" dxfId="152" operator="equal" stopIfTrue="1">
      <formula>0</formula>
    </cfRule>
  </conditionalFormatting>
  <conditionalFormatting sqref="E62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30">
    <cfRule type="cellIs" priority="4" dxfId="0" operator="notEqual" stopIfTrue="1">
      <formula>"ИЗБЕРЕТЕ ДЕЙНОСТ"</formula>
    </cfRule>
  </conditionalFormatting>
  <conditionalFormatting sqref="D750">
    <cfRule type="cellIs" priority="3" dxfId="155" operator="equal" stopIfTrue="1">
      <formula>0</formula>
    </cfRule>
  </conditionalFormatting>
  <conditionalFormatting sqref="C630">
    <cfRule type="cellIs" priority="2" dxfId="0" operator="notEqual" stopIfTrue="1">
      <formula>0</formula>
    </cfRule>
  </conditionalFormatting>
  <conditionalFormatting sqref="C62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I533:J53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K403:K404 I565:J566 F410:K411 H168:I168 E168:F168 K168:L168 K23:K27 I85:I88 K85:K89 F85:F88 H520:H523 F523:G523 I523:J523 F528:G528 I528:J528 I379:J379 G380 J380 F381 I381 F479:G479 I479:J479 F565:G566 H403:H404 F395:K398 F531:G531 I531:J531 F533:G533 H392:H393 K392:K393 I95:I99 H95:H105 K95:K105 F95:F99 F685:K686 F636:K640 F669:K671 F651:K667 F633:K634 F694:K696 F642:K649 F733:K735 F725:K731 F721:K723 F714:K719 F707:K712 F746:K746 F673:K676 F689:K692 F698:K705 F737:K744 F679:K683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I529:J530 H408 F532:G532 I532:J532 F529:G530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F403:G403 I403:J403 G93:G111 J93:J111">
      <formula1>99999999999999900</formula1>
    </dataValidation>
    <dataValidation allowBlank="1" showInputMessage="1" showErrorMessage="1" sqref="E464:E600 E364:E432 E23:E167 E187:E304 E632:E750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3:J393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F687:K687 F677:K677 F693:K6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  <dataValidation type="whole" operator="lessThanOrEqual" allowBlank="1" showInputMessage="1" showErrorMessage="1" error="Въвежда се цяло отрицателно  число!" sqref="F404:G404 I404:J404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8">
      <formula1>OP_LIST</formula1>
    </dataValidation>
    <dataValidation type="list" allowBlank="1" showInputMessage="1" showErrorMessage="1" promptTitle="ВЪВЕДЕТЕ ДЕЙНОСТ" sqref="D63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14">
      <selection activeCell="B728" sqref="B728:C739"/>
    </sheetView>
  </sheetViews>
  <sheetFormatPr defaultColWidth="9.00390625" defaultRowHeight="12.75"/>
  <cols>
    <col min="1" max="1" width="58.25390625" style="1617" customWidth="1"/>
    <col min="2" max="2" width="105.875" style="1617" customWidth="1"/>
    <col min="3" max="5" width="48.125" style="1617" customWidth="1"/>
    <col min="6" max="16384" width="9.125" style="1617" customWidth="1"/>
  </cols>
  <sheetData>
    <row r="1" spans="1:3" ht="14.25">
      <c r="A1" s="1616" t="s">
        <v>779</v>
      </c>
      <c r="B1" s="1616" t="s">
        <v>783</v>
      </c>
      <c r="C1" s="1616"/>
    </row>
    <row r="2" spans="1:3" ht="31.5" customHeight="1">
      <c r="A2" s="1618">
        <v>0</v>
      </c>
      <c r="B2" s="1619" t="s">
        <v>1192</v>
      </c>
      <c r="C2" s="1620" t="s">
        <v>1645</v>
      </c>
    </row>
    <row r="3" spans="1:3" ht="35.25" customHeight="1">
      <c r="A3" s="1618">
        <v>33</v>
      </c>
      <c r="B3" s="1619" t="s">
        <v>1193</v>
      </c>
      <c r="C3" s="1621" t="s">
        <v>1646</v>
      </c>
    </row>
    <row r="4" spans="1:3" ht="35.25" customHeight="1">
      <c r="A4" s="1618">
        <v>42</v>
      </c>
      <c r="B4" s="1619" t="s">
        <v>1194</v>
      </c>
      <c r="C4" s="1622" t="s">
        <v>1647</v>
      </c>
    </row>
    <row r="5" spans="1:3" ht="19.5">
      <c r="A5" s="1618">
        <v>96</v>
      </c>
      <c r="B5" s="1619" t="s">
        <v>1195</v>
      </c>
      <c r="C5" s="1622" t="s">
        <v>1648</v>
      </c>
    </row>
    <row r="6" spans="1:3" ht="19.5">
      <c r="A6" s="1618">
        <v>97</v>
      </c>
      <c r="B6" s="1619" t="s">
        <v>1196</v>
      </c>
      <c r="C6" s="1622" t="s">
        <v>1649</v>
      </c>
    </row>
    <row r="7" spans="1:3" ht="19.5">
      <c r="A7" s="1618">
        <v>98</v>
      </c>
      <c r="B7" s="1619" t="s">
        <v>1197</v>
      </c>
      <c r="C7" s="1622" t="s">
        <v>1650</v>
      </c>
    </row>
    <row r="8" spans="1:3" ht="15">
      <c r="A8" s="1623"/>
      <c r="B8" s="1623"/>
      <c r="C8" s="1623"/>
    </row>
    <row r="9" spans="1:3" ht="15">
      <c r="A9" s="1624"/>
      <c r="B9" s="1624"/>
      <c r="C9" s="1625"/>
    </row>
    <row r="10" spans="1:3" ht="14.25">
      <c r="A10" s="1546" t="s">
        <v>779</v>
      </c>
      <c r="B10" s="1546" t="s">
        <v>782</v>
      </c>
      <c r="C10" s="1546"/>
    </row>
    <row r="11" spans="1:3" ht="14.25">
      <c r="A11" s="1547"/>
      <c r="B11" s="1547" t="s">
        <v>369</v>
      </c>
      <c r="C11" s="1547"/>
    </row>
    <row r="12" spans="1:3" ht="15.75">
      <c r="A12" s="1626">
        <v>1101</v>
      </c>
      <c r="B12" s="1627" t="s">
        <v>370</v>
      </c>
      <c r="C12" s="1626">
        <v>1101</v>
      </c>
    </row>
    <row r="13" spans="1:3" ht="15.75">
      <c r="A13" s="1626">
        <v>1103</v>
      </c>
      <c r="B13" s="1628" t="s">
        <v>371</v>
      </c>
      <c r="C13" s="1626">
        <v>1103</v>
      </c>
    </row>
    <row r="14" spans="1:3" ht="15.75">
      <c r="A14" s="1626">
        <v>1104</v>
      </c>
      <c r="B14" s="1629" t="s">
        <v>372</v>
      </c>
      <c r="C14" s="1626">
        <v>1104</v>
      </c>
    </row>
    <row r="15" spans="1:3" ht="15.75">
      <c r="A15" s="1626">
        <v>1105</v>
      </c>
      <c r="B15" s="1629" t="s">
        <v>373</v>
      </c>
      <c r="C15" s="1626">
        <v>1105</v>
      </c>
    </row>
    <row r="16" spans="1:3" ht="15.75">
      <c r="A16" s="1626">
        <v>1106</v>
      </c>
      <c r="B16" s="1629" t="s">
        <v>374</v>
      </c>
      <c r="C16" s="1626">
        <v>1106</v>
      </c>
    </row>
    <row r="17" spans="1:3" ht="15.75">
      <c r="A17" s="1626">
        <v>1107</v>
      </c>
      <c r="B17" s="1629" t="s">
        <v>375</v>
      </c>
      <c r="C17" s="1626">
        <v>1107</v>
      </c>
    </row>
    <row r="18" spans="1:3" ht="15.75">
      <c r="A18" s="1626">
        <v>1108</v>
      </c>
      <c r="B18" s="1629" t="s">
        <v>376</v>
      </c>
      <c r="C18" s="1626">
        <v>1108</v>
      </c>
    </row>
    <row r="19" spans="1:3" ht="15.75">
      <c r="A19" s="1626">
        <v>1111</v>
      </c>
      <c r="B19" s="1630" t="s">
        <v>377</v>
      </c>
      <c r="C19" s="1626">
        <v>1111</v>
      </c>
    </row>
    <row r="20" spans="1:3" ht="15.75">
      <c r="A20" s="1626">
        <v>1115</v>
      </c>
      <c r="B20" s="1630" t="s">
        <v>378</v>
      </c>
      <c r="C20" s="1626">
        <v>1115</v>
      </c>
    </row>
    <row r="21" spans="1:3" ht="15.75">
      <c r="A21" s="1626">
        <v>1116</v>
      </c>
      <c r="B21" s="1630" t="s">
        <v>379</v>
      </c>
      <c r="C21" s="1626">
        <v>1116</v>
      </c>
    </row>
    <row r="22" spans="1:3" ht="15.75">
      <c r="A22" s="1626">
        <v>1117</v>
      </c>
      <c r="B22" s="1630" t="s">
        <v>380</v>
      </c>
      <c r="C22" s="1626">
        <v>1117</v>
      </c>
    </row>
    <row r="23" spans="1:3" ht="15.75">
      <c r="A23" s="1626">
        <v>1121</v>
      </c>
      <c r="B23" s="1629" t="s">
        <v>381</v>
      </c>
      <c r="C23" s="1626">
        <v>1121</v>
      </c>
    </row>
    <row r="24" spans="1:3" ht="15.75">
      <c r="A24" s="1626">
        <v>1122</v>
      </c>
      <c r="B24" s="1629" t="s">
        <v>382</v>
      </c>
      <c r="C24" s="1626">
        <v>1122</v>
      </c>
    </row>
    <row r="25" spans="1:3" ht="15.75">
      <c r="A25" s="1626">
        <v>1123</v>
      </c>
      <c r="B25" s="1629" t="s">
        <v>383</v>
      </c>
      <c r="C25" s="1626">
        <v>1123</v>
      </c>
    </row>
    <row r="26" spans="1:3" ht="15.75">
      <c r="A26" s="1626">
        <v>1125</v>
      </c>
      <c r="B26" s="1631" t="s">
        <v>384</v>
      </c>
      <c r="C26" s="1626">
        <v>1125</v>
      </c>
    </row>
    <row r="27" spans="1:3" ht="15.75">
      <c r="A27" s="1626">
        <v>1128</v>
      </c>
      <c r="B27" s="1629" t="s">
        <v>385</v>
      </c>
      <c r="C27" s="1626">
        <v>1128</v>
      </c>
    </row>
    <row r="28" spans="1:3" ht="15.75">
      <c r="A28" s="1626">
        <v>1139</v>
      </c>
      <c r="B28" s="1632" t="s">
        <v>386</v>
      </c>
      <c r="C28" s="1626">
        <v>1139</v>
      </c>
    </row>
    <row r="29" spans="1:3" ht="15.75">
      <c r="A29" s="1626">
        <v>1141</v>
      </c>
      <c r="B29" s="1630" t="s">
        <v>387</v>
      </c>
      <c r="C29" s="1626">
        <v>1141</v>
      </c>
    </row>
    <row r="30" spans="1:3" ht="15.75">
      <c r="A30" s="1626">
        <v>1142</v>
      </c>
      <c r="B30" s="1629" t="s">
        <v>388</v>
      </c>
      <c r="C30" s="1626">
        <v>1142</v>
      </c>
    </row>
    <row r="31" spans="1:3" ht="15.75">
      <c r="A31" s="1626">
        <v>1143</v>
      </c>
      <c r="B31" s="1630" t="s">
        <v>389</v>
      </c>
      <c r="C31" s="1626">
        <v>1143</v>
      </c>
    </row>
    <row r="32" spans="1:3" ht="15.75">
      <c r="A32" s="1626">
        <v>1144</v>
      </c>
      <c r="B32" s="1630" t="s">
        <v>390</v>
      </c>
      <c r="C32" s="1626">
        <v>1144</v>
      </c>
    </row>
    <row r="33" spans="1:3" ht="15.75">
      <c r="A33" s="1626">
        <v>1145</v>
      </c>
      <c r="B33" s="1629" t="s">
        <v>391</v>
      </c>
      <c r="C33" s="1626">
        <v>1145</v>
      </c>
    </row>
    <row r="34" spans="1:3" ht="15.75">
      <c r="A34" s="1626">
        <v>1146</v>
      </c>
      <c r="B34" s="1630" t="s">
        <v>392</v>
      </c>
      <c r="C34" s="1626">
        <v>1146</v>
      </c>
    </row>
    <row r="35" spans="1:3" ht="15.75">
      <c r="A35" s="1626">
        <v>1147</v>
      </c>
      <c r="B35" s="1630" t="s">
        <v>393</v>
      </c>
      <c r="C35" s="1626">
        <v>1147</v>
      </c>
    </row>
    <row r="36" spans="1:3" ht="15.75">
      <c r="A36" s="1626">
        <v>1148</v>
      </c>
      <c r="B36" s="1630" t="s">
        <v>394</v>
      </c>
      <c r="C36" s="1626">
        <v>1148</v>
      </c>
    </row>
    <row r="37" spans="1:3" ht="15.75">
      <c r="A37" s="1626">
        <v>1149</v>
      </c>
      <c r="B37" s="1630" t="s">
        <v>395</v>
      </c>
      <c r="C37" s="1626">
        <v>1149</v>
      </c>
    </row>
    <row r="38" spans="1:3" ht="15.75">
      <c r="A38" s="1626">
        <v>1151</v>
      </c>
      <c r="B38" s="1630" t="s">
        <v>396</v>
      </c>
      <c r="C38" s="1626">
        <v>1151</v>
      </c>
    </row>
    <row r="39" spans="1:3" ht="15.75">
      <c r="A39" s="1626">
        <v>1158</v>
      </c>
      <c r="B39" s="1629" t="s">
        <v>397</v>
      </c>
      <c r="C39" s="1626">
        <v>1158</v>
      </c>
    </row>
    <row r="40" spans="1:3" ht="15.75">
      <c r="A40" s="1626">
        <v>1161</v>
      </c>
      <c r="B40" s="1629" t="s">
        <v>398</v>
      </c>
      <c r="C40" s="1626">
        <v>1161</v>
      </c>
    </row>
    <row r="41" spans="1:3" ht="15.75">
      <c r="A41" s="1626">
        <v>1162</v>
      </c>
      <c r="B41" s="1629" t="s">
        <v>399</v>
      </c>
      <c r="C41" s="1626">
        <v>1162</v>
      </c>
    </row>
    <row r="42" spans="1:3" ht="15.75">
      <c r="A42" s="1626">
        <v>1163</v>
      </c>
      <c r="B42" s="1629" t="s">
        <v>400</v>
      </c>
      <c r="C42" s="1626">
        <v>1163</v>
      </c>
    </row>
    <row r="43" spans="1:3" ht="15.75">
      <c r="A43" s="1626">
        <v>1168</v>
      </c>
      <c r="B43" s="1629" t="s">
        <v>401</v>
      </c>
      <c r="C43" s="1626">
        <v>1168</v>
      </c>
    </row>
    <row r="44" spans="1:3" ht="15.75">
      <c r="A44" s="1626">
        <v>1179</v>
      </c>
      <c r="B44" s="1630" t="s">
        <v>402</v>
      </c>
      <c r="C44" s="1626">
        <v>1179</v>
      </c>
    </row>
    <row r="45" spans="1:3" ht="15.75">
      <c r="A45" s="1626">
        <v>2201</v>
      </c>
      <c r="B45" s="1630" t="s">
        <v>403</v>
      </c>
      <c r="C45" s="1626">
        <v>2201</v>
      </c>
    </row>
    <row r="46" spans="1:3" ht="15.75">
      <c r="A46" s="1626">
        <v>2205</v>
      </c>
      <c r="B46" s="1629" t="s">
        <v>404</v>
      </c>
      <c r="C46" s="1626">
        <v>2205</v>
      </c>
    </row>
    <row r="47" spans="1:3" ht="15.75">
      <c r="A47" s="1626">
        <v>2206</v>
      </c>
      <c r="B47" s="1632" t="s">
        <v>405</v>
      </c>
      <c r="C47" s="1626">
        <v>2206</v>
      </c>
    </row>
    <row r="48" spans="1:3" ht="15.75">
      <c r="A48" s="1626">
        <v>2215</v>
      </c>
      <c r="B48" s="1629" t="s">
        <v>406</v>
      </c>
      <c r="C48" s="1626">
        <v>2215</v>
      </c>
    </row>
    <row r="49" spans="1:3" ht="15.75">
      <c r="A49" s="1626">
        <v>2218</v>
      </c>
      <c r="B49" s="1629" t="s">
        <v>407</v>
      </c>
      <c r="C49" s="1626">
        <v>2218</v>
      </c>
    </row>
    <row r="50" spans="1:3" ht="15.75">
      <c r="A50" s="1626">
        <v>2219</v>
      </c>
      <c r="B50" s="1629" t="s">
        <v>408</v>
      </c>
      <c r="C50" s="1626">
        <v>2219</v>
      </c>
    </row>
    <row r="51" spans="1:3" ht="15.75">
      <c r="A51" s="1626">
        <v>2221</v>
      </c>
      <c r="B51" s="1630" t="s">
        <v>409</v>
      </c>
      <c r="C51" s="1626">
        <v>2221</v>
      </c>
    </row>
    <row r="52" spans="1:3" ht="15.75">
      <c r="A52" s="1626">
        <v>2222</v>
      </c>
      <c r="B52" s="1633" t="s">
        <v>410</v>
      </c>
      <c r="C52" s="1626">
        <v>2222</v>
      </c>
    </row>
    <row r="53" spans="1:3" ht="15.75">
      <c r="A53" s="1626">
        <v>2223</v>
      </c>
      <c r="B53" s="1633" t="s">
        <v>1948</v>
      </c>
      <c r="C53" s="1626">
        <v>2223</v>
      </c>
    </row>
    <row r="54" spans="1:3" ht="15.75">
      <c r="A54" s="1626">
        <v>2224</v>
      </c>
      <c r="B54" s="1632" t="s">
        <v>411</v>
      </c>
      <c r="C54" s="1626">
        <v>2224</v>
      </c>
    </row>
    <row r="55" spans="1:3" ht="15.75">
      <c r="A55" s="1626">
        <v>2225</v>
      </c>
      <c r="B55" s="1629" t="s">
        <v>412</v>
      </c>
      <c r="C55" s="1626">
        <v>2225</v>
      </c>
    </row>
    <row r="56" spans="1:3" ht="15.75">
      <c r="A56" s="1626">
        <v>2228</v>
      </c>
      <c r="B56" s="1629" t="s">
        <v>413</v>
      </c>
      <c r="C56" s="1626">
        <v>2228</v>
      </c>
    </row>
    <row r="57" spans="1:3" ht="15.75">
      <c r="A57" s="1626">
        <v>2239</v>
      </c>
      <c r="B57" s="1630" t="s">
        <v>414</v>
      </c>
      <c r="C57" s="1626">
        <v>2239</v>
      </c>
    </row>
    <row r="58" spans="1:3" ht="15.75">
      <c r="A58" s="1626">
        <v>2241</v>
      </c>
      <c r="B58" s="1633" t="s">
        <v>415</v>
      </c>
      <c r="C58" s="1626">
        <v>2241</v>
      </c>
    </row>
    <row r="59" spans="1:3" ht="15.75">
      <c r="A59" s="1626">
        <v>2242</v>
      </c>
      <c r="B59" s="1633" t="s">
        <v>416</v>
      </c>
      <c r="C59" s="1626">
        <v>2242</v>
      </c>
    </row>
    <row r="60" spans="1:3" ht="15.75">
      <c r="A60" s="1626">
        <v>2243</v>
      </c>
      <c r="B60" s="1633" t="s">
        <v>417</v>
      </c>
      <c r="C60" s="1626">
        <v>2243</v>
      </c>
    </row>
    <row r="61" spans="1:3" ht="15.75">
      <c r="A61" s="1626">
        <v>2244</v>
      </c>
      <c r="B61" s="1633" t="s">
        <v>418</v>
      </c>
      <c r="C61" s="1626">
        <v>2244</v>
      </c>
    </row>
    <row r="62" spans="1:3" ht="15.75">
      <c r="A62" s="1626">
        <v>2245</v>
      </c>
      <c r="B62" s="1634" t="s">
        <v>419</v>
      </c>
      <c r="C62" s="1626">
        <v>2245</v>
      </c>
    </row>
    <row r="63" spans="1:3" ht="15.75">
      <c r="A63" s="1626">
        <v>2246</v>
      </c>
      <c r="B63" s="1633" t="s">
        <v>420</v>
      </c>
      <c r="C63" s="1626">
        <v>2246</v>
      </c>
    </row>
    <row r="64" spans="1:3" ht="15.75">
      <c r="A64" s="1626">
        <v>2247</v>
      </c>
      <c r="B64" s="1633" t="s">
        <v>421</v>
      </c>
      <c r="C64" s="1626">
        <v>2247</v>
      </c>
    </row>
    <row r="65" spans="1:3" ht="15.75">
      <c r="A65" s="1626">
        <v>2248</v>
      </c>
      <c r="B65" s="1633" t="s">
        <v>422</v>
      </c>
      <c r="C65" s="1626">
        <v>2248</v>
      </c>
    </row>
    <row r="66" spans="1:3" ht="15.75">
      <c r="A66" s="1626">
        <v>2249</v>
      </c>
      <c r="B66" s="1633" t="s">
        <v>423</v>
      </c>
      <c r="C66" s="1626">
        <v>2249</v>
      </c>
    </row>
    <row r="67" spans="1:3" ht="15.75">
      <c r="A67" s="1626">
        <v>2258</v>
      </c>
      <c r="B67" s="1629" t="s">
        <v>424</v>
      </c>
      <c r="C67" s="1626">
        <v>2258</v>
      </c>
    </row>
    <row r="68" spans="1:3" ht="15.75">
      <c r="A68" s="1626">
        <v>2259</v>
      </c>
      <c r="B68" s="1632" t="s">
        <v>425</v>
      </c>
      <c r="C68" s="1626">
        <v>2259</v>
      </c>
    </row>
    <row r="69" spans="1:3" ht="15.75">
      <c r="A69" s="1626">
        <v>2261</v>
      </c>
      <c r="B69" s="1630" t="s">
        <v>426</v>
      </c>
      <c r="C69" s="1626">
        <v>2261</v>
      </c>
    </row>
    <row r="70" spans="1:3" ht="15.75">
      <c r="A70" s="1626">
        <v>2268</v>
      </c>
      <c r="B70" s="1629" t="s">
        <v>427</v>
      </c>
      <c r="C70" s="1626">
        <v>2268</v>
      </c>
    </row>
    <row r="71" spans="1:3" ht="15.75">
      <c r="A71" s="1626">
        <v>2279</v>
      </c>
      <c r="B71" s="1630" t="s">
        <v>428</v>
      </c>
      <c r="C71" s="1626">
        <v>2279</v>
      </c>
    </row>
    <row r="72" spans="1:3" ht="15.75">
      <c r="A72" s="1626">
        <v>2281</v>
      </c>
      <c r="B72" s="1632" t="s">
        <v>429</v>
      </c>
      <c r="C72" s="1626">
        <v>2281</v>
      </c>
    </row>
    <row r="73" spans="1:3" ht="15.75">
      <c r="A73" s="1626">
        <v>2282</v>
      </c>
      <c r="B73" s="1632" t="s">
        <v>430</v>
      </c>
      <c r="C73" s="1626">
        <v>2282</v>
      </c>
    </row>
    <row r="74" spans="1:3" ht="15.75">
      <c r="A74" s="1626">
        <v>2283</v>
      </c>
      <c r="B74" s="1632" t="s">
        <v>431</v>
      </c>
      <c r="C74" s="1626">
        <v>2283</v>
      </c>
    </row>
    <row r="75" spans="1:3" ht="15.75">
      <c r="A75" s="1626">
        <v>2284</v>
      </c>
      <c r="B75" s="1632" t="s">
        <v>432</v>
      </c>
      <c r="C75" s="1626">
        <v>2284</v>
      </c>
    </row>
    <row r="76" spans="1:3" ht="15.75">
      <c r="A76" s="1626">
        <v>2285</v>
      </c>
      <c r="B76" s="1632" t="s">
        <v>433</v>
      </c>
      <c r="C76" s="1626">
        <v>2285</v>
      </c>
    </row>
    <row r="77" spans="1:3" ht="15.75">
      <c r="A77" s="1626">
        <v>2288</v>
      </c>
      <c r="B77" s="1632" t="s">
        <v>434</v>
      </c>
      <c r="C77" s="1626">
        <v>2288</v>
      </c>
    </row>
    <row r="78" spans="1:3" ht="15.75">
      <c r="A78" s="1626">
        <v>2289</v>
      </c>
      <c r="B78" s="1632" t="s">
        <v>435</v>
      </c>
      <c r="C78" s="1626">
        <v>2289</v>
      </c>
    </row>
    <row r="79" spans="1:3" ht="15.75">
      <c r="A79" s="1626">
        <v>3301</v>
      </c>
      <c r="B79" s="1629" t="s">
        <v>436</v>
      </c>
      <c r="C79" s="1626">
        <v>3301</v>
      </c>
    </row>
    <row r="80" spans="1:3" ht="15.75">
      <c r="A80" s="1626">
        <v>3311</v>
      </c>
      <c r="B80" s="1629" t="s">
        <v>1949</v>
      </c>
      <c r="C80" s="1626">
        <v>3311</v>
      </c>
    </row>
    <row r="81" spans="1:3" ht="15.75">
      <c r="A81" s="1626">
        <v>3312</v>
      </c>
      <c r="B81" s="1630" t="s">
        <v>1950</v>
      </c>
      <c r="C81" s="1626">
        <v>3312</v>
      </c>
    </row>
    <row r="82" spans="1:3" ht="15.75">
      <c r="A82" s="1626">
        <v>3318</v>
      </c>
      <c r="B82" s="1632" t="s">
        <v>437</v>
      </c>
      <c r="C82" s="1626">
        <v>3318</v>
      </c>
    </row>
    <row r="83" spans="1:3" ht="15.75">
      <c r="A83" s="1626">
        <v>3321</v>
      </c>
      <c r="B83" s="1629" t="s">
        <v>1941</v>
      </c>
      <c r="C83" s="1626">
        <v>3321</v>
      </c>
    </row>
    <row r="84" spans="1:3" ht="15.75">
      <c r="A84" s="1626">
        <v>3322</v>
      </c>
      <c r="B84" s="1630" t="s">
        <v>1942</v>
      </c>
      <c r="C84" s="1626">
        <v>3322</v>
      </c>
    </row>
    <row r="85" spans="1:3" ht="15.75">
      <c r="A85" s="1626">
        <v>3323</v>
      </c>
      <c r="B85" s="1632" t="s">
        <v>1940</v>
      </c>
      <c r="C85" s="1626">
        <v>3323</v>
      </c>
    </row>
    <row r="86" spans="1:3" ht="15.75">
      <c r="A86" s="1626">
        <v>3324</v>
      </c>
      <c r="B86" s="1632" t="s">
        <v>438</v>
      </c>
      <c r="C86" s="1626">
        <v>3324</v>
      </c>
    </row>
    <row r="87" spans="1:3" ht="15.75">
      <c r="A87" s="1626">
        <v>3325</v>
      </c>
      <c r="B87" s="1630" t="s">
        <v>1943</v>
      </c>
      <c r="C87" s="1626">
        <v>3325</v>
      </c>
    </row>
    <row r="88" spans="1:3" ht="15.75">
      <c r="A88" s="1626">
        <v>3326</v>
      </c>
      <c r="B88" s="1629" t="s">
        <v>1944</v>
      </c>
      <c r="C88" s="1626">
        <v>3326</v>
      </c>
    </row>
    <row r="89" spans="1:3" ht="15.75">
      <c r="A89" s="1626">
        <v>3327</v>
      </c>
      <c r="B89" s="1629" t="s">
        <v>1945</v>
      </c>
      <c r="C89" s="1626">
        <v>3327</v>
      </c>
    </row>
    <row r="90" spans="1:3" ht="15.75">
      <c r="A90" s="1626">
        <v>3332</v>
      </c>
      <c r="B90" s="1629" t="s">
        <v>439</v>
      </c>
      <c r="C90" s="1626">
        <v>3332</v>
      </c>
    </row>
    <row r="91" spans="1:3" ht="15.75">
      <c r="A91" s="1626">
        <v>3333</v>
      </c>
      <c r="B91" s="1630" t="s">
        <v>440</v>
      </c>
      <c r="C91" s="1626">
        <v>3333</v>
      </c>
    </row>
    <row r="92" spans="1:3" ht="15.75">
      <c r="A92" s="1626">
        <v>3334</v>
      </c>
      <c r="B92" s="1630" t="s">
        <v>517</v>
      </c>
      <c r="C92" s="1626">
        <v>3334</v>
      </c>
    </row>
    <row r="93" spans="1:3" ht="15.75">
      <c r="A93" s="1626">
        <v>3336</v>
      </c>
      <c r="B93" s="1630" t="s">
        <v>518</v>
      </c>
      <c r="C93" s="1626">
        <v>3336</v>
      </c>
    </row>
    <row r="94" spans="1:3" ht="15.75">
      <c r="A94" s="1626">
        <v>3337</v>
      </c>
      <c r="B94" s="1629" t="s">
        <v>1946</v>
      </c>
      <c r="C94" s="1626">
        <v>3337</v>
      </c>
    </row>
    <row r="95" spans="1:3" ht="15.75">
      <c r="A95" s="1626">
        <v>3338</v>
      </c>
      <c r="B95" s="1629" t="s">
        <v>1947</v>
      </c>
      <c r="C95" s="1626">
        <v>3338</v>
      </c>
    </row>
    <row r="96" spans="1:3" ht="15.75">
      <c r="A96" s="1626">
        <v>3341</v>
      </c>
      <c r="B96" s="1630" t="s">
        <v>519</v>
      </c>
      <c r="C96" s="1626">
        <v>3341</v>
      </c>
    </row>
    <row r="97" spans="1:3" ht="15.75">
      <c r="A97" s="1626">
        <v>3349</v>
      </c>
      <c r="B97" s="1630" t="s">
        <v>441</v>
      </c>
      <c r="C97" s="1626">
        <v>3349</v>
      </c>
    </row>
    <row r="98" spans="1:3" ht="15.75">
      <c r="A98" s="1626">
        <v>3359</v>
      </c>
      <c r="B98" s="1630" t="s">
        <v>442</v>
      </c>
      <c r="C98" s="1626">
        <v>3359</v>
      </c>
    </row>
    <row r="99" spans="1:3" ht="15.75">
      <c r="A99" s="1626">
        <v>3369</v>
      </c>
      <c r="B99" s="1630" t="s">
        <v>443</v>
      </c>
      <c r="C99" s="1626">
        <v>3369</v>
      </c>
    </row>
    <row r="100" spans="1:3" ht="15.75">
      <c r="A100" s="1626">
        <v>3388</v>
      </c>
      <c r="B100" s="1629" t="s">
        <v>0</v>
      </c>
      <c r="C100" s="1626">
        <v>3388</v>
      </c>
    </row>
    <row r="101" spans="1:3" ht="15.75">
      <c r="A101" s="1626">
        <v>3389</v>
      </c>
      <c r="B101" s="1630" t="s">
        <v>1</v>
      </c>
      <c r="C101" s="1626">
        <v>3389</v>
      </c>
    </row>
    <row r="102" spans="1:3" ht="15.75">
      <c r="A102" s="1626">
        <v>4401</v>
      </c>
      <c r="B102" s="1629" t="s">
        <v>2</v>
      </c>
      <c r="C102" s="1626">
        <v>4401</v>
      </c>
    </row>
    <row r="103" spans="1:3" ht="15.75">
      <c r="A103" s="1626">
        <v>4412</v>
      </c>
      <c r="B103" s="1632" t="s">
        <v>3</v>
      </c>
      <c r="C103" s="1626">
        <v>4412</v>
      </c>
    </row>
    <row r="104" spans="1:3" ht="15.75">
      <c r="A104" s="1626">
        <v>4415</v>
      </c>
      <c r="B104" s="1630" t="s">
        <v>4</v>
      </c>
      <c r="C104" s="1626">
        <v>4415</v>
      </c>
    </row>
    <row r="105" spans="1:3" ht="15.75">
      <c r="A105" s="1626">
        <v>4418</v>
      </c>
      <c r="B105" s="1630" t="s">
        <v>5</v>
      </c>
      <c r="C105" s="1626">
        <v>4418</v>
      </c>
    </row>
    <row r="106" spans="1:3" ht="15.75">
      <c r="A106" s="1626">
        <v>4429</v>
      </c>
      <c r="B106" s="1629" t="s">
        <v>6</v>
      </c>
      <c r="C106" s="1626">
        <v>4429</v>
      </c>
    </row>
    <row r="107" spans="1:3" ht="15.75">
      <c r="A107" s="1626">
        <v>4431</v>
      </c>
      <c r="B107" s="1630" t="s">
        <v>1951</v>
      </c>
      <c r="C107" s="1626">
        <v>4431</v>
      </c>
    </row>
    <row r="108" spans="1:3" ht="15.75">
      <c r="A108" s="1626">
        <v>4433</v>
      </c>
      <c r="B108" s="1630" t="s">
        <v>7</v>
      </c>
      <c r="C108" s="1626">
        <v>4433</v>
      </c>
    </row>
    <row r="109" spans="1:3" ht="15.75">
      <c r="A109" s="1626">
        <v>4436</v>
      </c>
      <c r="B109" s="1630" t="s">
        <v>8</v>
      </c>
      <c r="C109" s="1626">
        <v>4436</v>
      </c>
    </row>
    <row r="110" spans="1:3" ht="15.75">
      <c r="A110" s="1626">
        <v>4437</v>
      </c>
      <c r="B110" s="1631" t="s">
        <v>9</v>
      </c>
      <c r="C110" s="1626">
        <v>4437</v>
      </c>
    </row>
    <row r="111" spans="1:3" ht="15.75">
      <c r="A111" s="1626">
        <v>4448</v>
      </c>
      <c r="B111" s="1631" t="s">
        <v>1979</v>
      </c>
      <c r="C111" s="1626">
        <v>4448</v>
      </c>
    </row>
    <row r="112" spans="1:3" ht="15.75">
      <c r="A112" s="1626">
        <v>4450</v>
      </c>
      <c r="B112" s="1630" t="s">
        <v>10</v>
      </c>
      <c r="C112" s="1626">
        <v>4450</v>
      </c>
    </row>
    <row r="113" spans="1:3" ht="15.75">
      <c r="A113" s="1626">
        <v>4451</v>
      </c>
      <c r="B113" s="1635" t="s">
        <v>11</v>
      </c>
      <c r="C113" s="1626">
        <v>4451</v>
      </c>
    </row>
    <row r="114" spans="1:3" ht="15.75">
      <c r="A114" s="1626">
        <v>4452</v>
      </c>
      <c r="B114" s="1635" t="s">
        <v>12</v>
      </c>
      <c r="C114" s="1626">
        <v>4452</v>
      </c>
    </row>
    <row r="115" spans="1:3" ht="15.75">
      <c r="A115" s="1626">
        <v>4453</v>
      </c>
      <c r="B115" s="1635" t="s">
        <v>13</v>
      </c>
      <c r="C115" s="1626">
        <v>4453</v>
      </c>
    </row>
    <row r="116" spans="1:3" ht="15.75">
      <c r="A116" s="1626">
        <v>4454</v>
      </c>
      <c r="B116" s="1636" t="s">
        <v>14</v>
      </c>
      <c r="C116" s="1626">
        <v>4454</v>
      </c>
    </row>
    <row r="117" spans="1:3" ht="15.75">
      <c r="A117" s="1626">
        <v>4455</v>
      </c>
      <c r="B117" s="1636" t="s">
        <v>1952</v>
      </c>
      <c r="C117" s="1626">
        <v>4455</v>
      </c>
    </row>
    <row r="118" spans="1:3" ht="15.75">
      <c r="A118" s="1626">
        <v>4456</v>
      </c>
      <c r="B118" s="1635" t="s">
        <v>15</v>
      </c>
      <c r="C118" s="1626">
        <v>4456</v>
      </c>
    </row>
    <row r="119" spans="1:3" ht="15.75">
      <c r="A119" s="1626">
        <v>4457</v>
      </c>
      <c r="B119" s="1637" t="s">
        <v>1953</v>
      </c>
      <c r="C119" s="1626">
        <v>4457</v>
      </c>
    </row>
    <row r="120" spans="1:3" ht="15.75">
      <c r="A120" s="1626">
        <v>4458</v>
      </c>
      <c r="B120" s="1637" t="s">
        <v>1982</v>
      </c>
      <c r="C120" s="1626">
        <v>4458</v>
      </c>
    </row>
    <row r="121" spans="1:3" ht="15.75">
      <c r="A121" s="1626">
        <v>4459</v>
      </c>
      <c r="B121" s="1637" t="s">
        <v>1651</v>
      </c>
      <c r="C121" s="1626">
        <v>4459</v>
      </c>
    </row>
    <row r="122" spans="1:3" ht="15.75">
      <c r="A122" s="1626">
        <v>4465</v>
      </c>
      <c r="B122" s="1627" t="s">
        <v>16</v>
      </c>
      <c r="C122" s="1626">
        <v>4465</v>
      </c>
    </row>
    <row r="123" spans="1:3" ht="15.75">
      <c r="A123" s="1626">
        <v>4467</v>
      </c>
      <c r="B123" s="1628" t="s">
        <v>17</v>
      </c>
      <c r="C123" s="1626">
        <v>4467</v>
      </c>
    </row>
    <row r="124" spans="1:3" ht="15.75">
      <c r="A124" s="1626">
        <v>4468</v>
      </c>
      <c r="B124" s="1629" t="s">
        <v>18</v>
      </c>
      <c r="C124" s="1626">
        <v>4468</v>
      </c>
    </row>
    <row r="125" spans="1:3" ht="15.75">
      <c r="A125" s="1626">
        <v>4469</v>
      </c>
      <c r="B125" s="1630" t="s">
        <v>19</v>
      </c>
      <c r="C125" s="1626">
        <v>4469</v>
      </c>
    </row>
    <row r="126" spans="1:3" ht="15.75">
      <c r="A126" s="1626">
        <v>5501</v>
      </c>
      <c r="B126" s="1629" t="s">
        <v>20</v>
      </c>
      <c r="C126" s="1626">
        <v>5501</v>
      </c>
    </row>
    <row r="127" spans="1:3" ht="15.75">
      <c r="A127" s="1626">
        <v>5511</v>
      </c>
      <c r="B127" s="1634" t="s">
        <v>21</v>
      </c>
      <c r="C127" s="1626">
        <v>5511</v>
      </c>
    </row>
    <row r="128" spans="1:3" ht="15.75">
      <c r="A128" s="1626">
        <v>5512</v>
      </c>
      <c r="B128" s="1629" t="s">
        <v>22</v>
      </c>
      <c r="C128" s="1626">
        <v>5512</v>
      </c>
    </row>
    <row r="129" spans="1:3" ht="15.75">
      <c r="A129" s="1626">
        <v>5513</v>
      </c>
      <c r="B129" s="1637" t="s">
        <v>1983</v>
      </c>
      <c r="C129" s="1626">
        <v>5513</v>
      </c>
    </row>
    <row r="130" spans="1:3" ht="15.75">
      <c r="A130" s="1626">
        <v>5514</v>
      </c>
      <c r="B130" s="1637" t="s">
        <v>542</v>
      </c>
      <c r="C130" s="1626">
        <v>5514</v>
      </c>
    </row>
    <row r="131" spans="1:3" ht="15.75">
      <c r="A131" s="1626">
        <v>5515</v>
      </c>
      <c r="B131" s="1637" t="s">
        <v>543</v>
      </c>
      <c r="C131" s="1626">
        <v>5515</v>
      </c>
    </row>
    <row r="132" spans="1:3" ht="15.75">
      <c r="A132" s="1626">
        <v>5516</v>
      </c>
      <c r="B132" s="1637" t="s">
        <v>1984</v>
      </c>
      <c r="C132" s="1626">
        <v>5516</v>
      </c>
    </row>
    <row r="133" spans="1:3" ht="15.75">
      <c r="A133" s="1626">
        <v>5517</v>
      </c>
      <c r="B133" s="1637" t="s">
        <v>544</v>
      </c>
      <c r="C133" s="1626">
        <v>5517</v>
      </c>
    </row>
    <row r="134" spans="1:3" ht="15.75">
      <c r="A134" s="1626">
        <v>5518</v>
      </c>
      <c r="B134" s="1629" t="s">
        <v>545</v>
      </c>
      <c r="C134" s="1626">
        <v>5518</v>
      </c>
    </row>
    <row r="135" spans="1:3" ht="15.75">
      <c r="A135" s="1626">
        <v>5519</v>
      </c>
      <c r="B135" s="1629" t="s">
        <v>546</v>
      </c>
      <c r="C135" s="1626">
        <v>5519</v>
      </c>
    </row>
    <row r="136" spans="1:3" ht="15.75">
      <c r="A136" s="1626">
        <v>5521</v>
      </c>
      <c r="B136" s="1629" t="s">
        <v>547</v>
      </c>
      <c r="C136" s="1626">
        <v>5521</v>
      </c>
    </row>
    <row r="137" spans="1:3" ht="15.75">
      <c r="A137" s="1626">
        <v>5522</v>
      </c>
      <c r="B137" s="1638" t="s">
        <v>548</v>
      </c>
      <c r="C137" s="1626">
        <v>5522</v>
      </c>
    </row>
    <row r="138" spans="1:3" ht="15.75">
      <c r="A138" s="1626">
        <v>5524</v>
      </c>
      <c r="B138" s="1627" t="s">
        <v>549</v>
      </c>
      <c r="C138" s="1626">
        <v>5524</v>
      </c>
    </row>
    <row r="139" spans="1:3" ht="15.75">
      <c r="A139" s="1626">
        <v>5525</v>
      </c>
      <c r="B139" s="1634" t="s">
        <v>550</v>
      </c>
      <c r="C139" s="1626">
        <v>5525</v>
      </c>
    </row>
    <row r="140" spans="1:3" ht="15.75">
      <c r="A140" s="1626">
        <v>5526</v>
      </c>
      <c r="B140" s="1631" t="s">
        <v>551</v>
      </c>
      <c r="C140" s="1626">
        <v>5526</v>
      </c>
    </row>
    <row r="141" spans="1:3" ht="15.75">
      <c r="A141" s="1626">
        <v>5527</v>
      </c>
      <c r="B141" s="1631" t="s">
        <v>552</v>
      </c>
      <c r="C141" s="1626">
        <v>5527</v>
      </c>
    </row>
    <row r="142" spans="1:3" ht="15.75">
      <c r="A142" s="1626">
        <v>5528</v>
      </c>
      <c r="B142" s="1631" t="s">
        <v>553</v>
      </c>
      <c r="C142" s="1626">
        <v>5528</v>
      </c>
    </row>
    <row r="143" spans="1:3" ht="15.75">
      <c r="A143" s="1626">
        <v>5529</v>
      </c>
      <c r="B143" s="1631" t="s">
        <v>554</v>
      </c>
      <c r="C143" s="1626">
        <v>5529</v>
      </c>
    </row>
    <row r="144" spans="1:3" ht="15.75">
      <c r="A144" s="1626">
        <v>5530</v>
      </c>
      <c r="B144" s="1631" t="s">
        <v>555</v>
      </c>
      <c r="C144" s="1626">
        <v>5530</v>
      </c>
    </row>
    <row r="145" spans="1:3" ht="15.75">
      <c r="A145" s="1626">
        <v>5531</v>
      </c>
      <c r="B145" s="1634" t="s">
        <v>556</v>
      </c>
      <c r="C145" s="1626">
        <v>5531</v>
      </c>
    </row>
    <row r="146" spans="1:3" ht="15.75">
      <c r="A146" s="1626">
        <v>5532</v>
      </c>
      <c r="B146" s="1638" t="s">
        <v>557</v>
      </c>
      <c r="C146" s="1626">
        <v>5532</v>
      </c>
    </row>
    <row r="147" spans="1:3" ht="15.75">
      <c r="A147" s="1626">
        <v>5533</v>
      </c>
      <c r="B147" s="1638" t="s">
        <v>558</v>
      </c>
      <c r="C147" s="1626">
        <v>5533</v>
      </c>
    </row>
    <row r="148" spans="1:3" ht="15">
      <c r="A148" s="1639">
        <v>5534</v>
      </c>
      <c r="B148" s="1638" t="s">
        <v>559</v>
      </c>
      <c r="C148" s="1639">
        <v>5534</v>
      </c>
    </row>
    <row r="149" spans="1:3" ht="15">
      <c r="A149" s="1639">
        <v>5535</v>
      </c>
      <c r="B149" s="1638" t="s">
        <v>560</v>
      </c>
      <c r="C149" s="1639">
        <v>5535</v>
      </c>
    </row>
    <row r="150" spans="1:3" ht="15.75">
      <c r="A150" s="1626">
        <v>5538</v>
      </c>
      <c r="B150" s="1634" t="s">
        <v>561</v>
      </c>
      <c r="C150" s="1626">
        <v>5538</v>
      </c>
    </row>
    <row r="151" spans="1:3" ht="15.75">
      <c r="A151" s="1626">
        <v>5540</v>
      </c>
      <c r="B151" s="1638" t="s">
        <v>562</v>
      </c>
      <c r="C151" s="1626">
        <v>5540</v>
      </c>
    </row>
    <row r="152" spans="1:3" ht="15.75">
      <c r="A152" s="1626">
        <v>5541</v>
      </c>
      <c r="B152" s="1638" t="s">
        <v>2043</v>
      </c>
      <c r="C152" s="1626">
        <v>5541</v>
      </c>
    </row>
    <row r="153" spans="1:3" ht="15.75">
      <c r="A153" s="1626">
        <v>5545</v>
      </c>
      <c r="B153" s="1638" t="s">
        <v>2044</v>
      </c>
      <c r="C153" s="1626">
        <v>5545</v>
      </c>
    </row>
    <row r="154" spans="1:3" ht="15.75">
      <c r="A154" s="1626">
        <v>5546</v>
      </c>
      <c r="B154" s="1638" t="s">
        <v>563</v>
      </c>
      <c r="C154" s="1626">
        <v>5546</v>
      </c>
    </row>
    <row r="155" spans="1:3" ht="15.75">
      <c r="A155" s="1626">
        <v>5547</v>
      </c>
      <c r="B155" s="1638" t="s">
        <v>564</v>
      </c>
      <c r="C155" s="1626">
        <v>5547</v>
      </c>
    </row>
    <row r="156" spans="1:3" ht="15.75">
      <c r="A156" s="1626">
        <v>5548</v>
      </c>
      <c r="B156" s="1638" t="s">
        <v>565</v>
      </c>
      <c r="C156" s="1626">
        <v>5548</v>
      </c>
    </row>
    <row r="157" spans="1:3" ht="15.75">
      <c r="A157" s="1626">
        <v>5550</v>
      </c>
      <c r="B157" s="1638" t="s">
        <v>566</v>
      </c>
      <c r="C157" s="1626">
        <v>5550</v>
      </c>
    </row>
    <row r="158" spans="1:3" ht="15.75">
      <c r="A158" s="1626">
        <v>5551</v>
      </c>
      <c r="B158" s="1638" t="s">
        <v>567</v>
      </c>
      <c r="C158" s="1626">
        <v>5551</v>
      </c>
    </row>
    <row r="159" spans="1:3" ht="15.75">
      <c r="A159" s="1626">
        <v>5553</v>
      </c>
      <c r="B159" s="1638" t="s">
        <v>568</v>
      </c>
      <c r="C159" s="1626">
        <v>5553</v>
      </c>
    </row>
    <row r="160" spans="1:3" ht="15.75">
      <c r="A160" s="1626">
        <v>5554</v>
      </c>
      <c r="B160" s="1634" t="s">
        <v>569</v>
      </c>
      <c r="C160" s="1626">
        <v>5554</v>
      </c>
    </row>
    <row r="161" spans="1:3" ht="15.75">
      <c r="A161" s="1626">
        <v>5556</v>
      </c>
      <c r="B161" s="1630" t="s">
        <v>570</v>
      </c>
      <c r="C161" s="1626">
        <v>5556</v>
      </c>
    </row>
    <row r="162" spans="1:3" ht="15.75">
      <c r="A162" s="1626">
        <v>5561</v>
      </c>
      <c r="B162" s="1640" t="s">
        <v>2045</v>
      </c>
      <c r="C162" s="1626">
        <v>5561</v>
      </c>
    </row>
    <row r="163" spans="1:3" ht="15.75">
      <c r="A163" s="1626">
        <v>5562</v>
      </c>
      <c r="B163" s="1640" t="s">
        <v>1992</v>
      </c>
      <c r="C163" s="1626">
        <v>5562</v>
      </c>
    </row>
    <row r="164" spans="1:3" ht="15.75">
      <c r="A164" s="1626">
        <v>5588</v>
      </c>
      <c r="B164" s="1629" t="s">
        <v>571</v>
      </c>
      <c r="C164" s="1626">
        <v>5588</v>
      </c>
    </row>
    <row r="165" spans="1:3" ht="15.75">
      <c r="A165" s="1626">
        <v>5589</v>
      </c>
      <c r="B165" s="1629" t="s">
        <v>572</v>
      </c>
      <c r="C165" s="1626">
        <v>5589</v>
      </c>
    </row>
    <row r="166" spans="1:3" ht="15.75">
      <c r="A166" s="1626">
        <v>6601</v>
      </c>
      <c r="B166" s="1629" t="s">
        <v>573</v>
      </c>
      <c r="C166" s="1626">
        <v>6601</v>
      </c>
    </row>
    <row r="167" spans="1:3" ht="15.75">
      <c r="A167" s="1626">
        <v>6602</v>
      </c>
      <c r="B167" s="1630" t="s">
        <v>574</v>
      </c>
      <c r="C167" s="1626">
        <v>6602</v>
      </c>
    </row>
    <row r="168" spans="1:3" ht="15.75">
      <c r="A168" s="1626">
        <v>6603</v>
      </c>
      <c r="B168" s="1630" t="s">
        <v>575</v>
      </c>
      <c r="C168" s="1626">
        <v>6603</v>
      </c>
    </row>
    <row r="169" spans="1:3" ht="15.75">
      <c r="A169" s="1626">
        <v>6604</v>
      </c>
      <c r="B169" s="1630" t="s">
        <v>576</v>
      </c>
      <c r="C169" s="1626">
        <v>6604</v>
      </c>
    </row>
    <row r="170" spans="1:3" ht="15.75">
      <c r="A170" s="1626">
        <v>6605</v>
      </c>
      <c r="B170" s="1630" t="s">
        <v>2034</v>
      </c>
      <c r="C170" s="1626">
        <v>6605</v>
      </c>
    </row>
    <row r="171" spans="1:3" ht="15">
      <c r="A171" s="1639">
        <v>6606</v>
      </c>
      <c r="B171" s="1632" t="s">
        <v>577</v>
      </c>
      <c r="C171" s="1639">
        <v>6606</v>
      </c>
    </row>
    <row r="172" spans="1:3" ht="15.75">
      <c r="A172" s="1626">
        <v>6618</v>
      </c>
      <c r="B172" s="1629" t="s">
        <v>578</v>
      </c>
      <c r="C172" s="1626">
        <v>6618</v>
      </c>
    </row>
    <row r="173" spans="1:3" ht="15.75">
      <c r="A173" s="1626">
        <v>6619</v>
      </c>
      <c r="B173" s="1630" t="s">
        <v>579</v>
      </c>
      <c r="C173" s="1626">
        <v>6619</v>
      </c>
    </row>
    <row r="174" spans="1:3" ht="15.75">
      <c r="A174" s="1626">
        <v>6621</v>
      </c>
      <c r="B174" s="1629" t="s">
        <v>580</v>
      </c>
      <c r="C174" s="1626">
        <v>6621</v>
      </c>
    </row>
    <row r="175" spans="1:3" ht="15.75">
      <c r="A175" s="1626">
        <v>6622</v>
      </c>
      <c r="B175" s="1630" t="s">
        <v>581</v>
      </c>
      <c r="C175" s="1626">
        <v>6622</v>
      </c>
    </row>
    <row r="176" spans="1:3" ht="15.75">
      <c r="A176" s="1626">
        <v>6623</v>
      </c>
      <c r="B176" s="1630" t="s">
        <v>582</v>
      </c>
      <c r="C176" s="1626">
        <v>6623</v>
      </c>
    </row>
    <row r="177" spans="1:3" ht="15.75">
      <c r="A177" s="1626">
        <v>6624</v>
      </c>
      <c r="B177" s="1630" t="s">
        <v>583</v>
      </c>
      <c r="C177" s="1626">
        <v>6624</v>
      </c>
    </row>
    <row r="178" spans="1:3" ht="15.75">
      <c r="A178" s="1626">
        <v>6625</v>
      </c>
      <c r="B178" s="1631" t="s">
        <v>584</v>
      </c>
      <c r="C178" s="1626">
        <v>6625</v>
      </c>
    </row>
    <row r="179" spans="1:3" ht="15.75">
      <c r="A179" s="1626">
        <v>6626</v>
      </c>
      <c r="B179" s="1631" t="s">
        <v>476</v>
      </c>
      <c r="C179" s="1626">
        <v>6626</v>
      </c>
    </row>
    <row r="180" spans="1:3" ht="15.75">
      <c r="A180" s="1626">
        <v>6627</v>
      </c>
      <c r="B180" s="1631" t="s">
        <v>477</v>
      </c>
      <c r="C180" s="1626">
        <v>6627</v>
      </c>
    </row>
    <row r="181" spans="1:3" ht="15.75">
      <c r="A181" s="1626">
        <v>6628</v>
      </c>
      <c r="B181" s="1637" t="s">
        <v>478</v>
      </c>
      <c r="C181" s="1626">
        <v>6628</v>
      </c>
    </row>
    <row r="182" spans="1:3" ht="15.75">
      <c r="A182" s="1626">
        <v>6629</v>
      </c>
      <c r="B182" s="1640" t="s">
        <v>479</v>
      </c>
      <c r="C182" s="1626">
        <v>6629</v>
      </c>
    </row>
    <row r="183" spans="1:3" ht="15.75">
      <c r="A183" s="1641">
        <v>7701</v>
      </c>
      <c r="B183" s="1629" t="s">
        <v>480</v>
      </c>
      <c r="C183" s="1641">
        <v>7701</v>
      </c>
    </row>
    <row r="184" spans="1:3" ht="15.75">
      <c r="A184" s="1626">
        <v>7708</v>
      </c>
      <c r="B184" s="1629" t="s">
        <v>481</v>
      </c>
      <c r="C184" s="1626">
        <v>7708</v>
      </c>
    </row>
    <row r="185" spans="1:3" ht="15.75">
      <c r="A185" s="1626">
        <v>7711</v>
      </c>
      <c r="B185" s="1632" t="s">
        <v>482</v>
      </c>
      <c r="C185" s="1626">
        <v>7711</v>
      </c>
    </row>
    <row r="186" spans="1:3" ht="15.75">
      <c r="A186" s="1626">
        <v>7712</v>
      </c>
      <c r="B186" s="1629" t="s">
        <v>483</v>
      </c>
      <c r="C186" s="1626">
        <v>7712</v>
      </c>
    </row>
    <row r="187" spans="1:3" ht="15.75">
      <c r="A187" s="1626">
        <v>7713</v>
      </c>
      <c r="B187" s="1642" t="s">
        <v>484</v>
      </c>
      <c r="C187" s="1626">
        <v>7713</v>
      </c>
    </row>
    <row r="188" spans="1:3" ht="15.75">
      <c r="A188" s="1626">
        <v>7714</v>
      </c>
      <c r="B188" s="1628" t="s">
        <v>485</v>
      </c>
      <c r="C188" s="1626">
        <v>7714</v>
      </c>
    </row>
    <row r="189" spans="1:3" ht="15.75">
      <c r="A189" s="1626">
        <v>7718</v>
      </c>
      <c r="B189" s="1629" t="s">
        <v>486</v>
      </c>
      <c r="C189" s="1626">
        <v>7718</v>
      </c>
    </row>
    <row r="190" spans="1:3" ht="15.75">
      <c r="A190" s="1626">
        <v>7719</v>
      </c>
      <c r="B190" s="1630" t="s">
        <v>487</v>
      </c>
      <c r="C190" s="1626">
        <v>7719</v>
      </c>
    </row>
    <row r="191" spans="1:3" ht="15.75">
      <c r="A191" s="1626">
        <v>7731</v>
      </c>
      <c r="B191" s="1629" t="s">
        <v>488</v>
      </c>
      <c r="C191" s="1626">
        <v>7731</v>
      </c>
    </row>
    <row r="192" spans="1:3" ht="15.75">
      <c r="A192" s="1626">
        <v>7732</v>
      </c>
      <c r="B192" s="1630" t="s">
        <v>489</v>
      </c>
      <c r="C192" s="1626">
        <v>7732</v>
      </c>
    </row>
    <row r="193" spans="1:3" ht="15.75">
      <c r="A193" s="1626">
        <v>7733</v>
      </c>
      <c r="B193" s="1630" t="s">
        <v>490</v>
      </c>
      <c r="C193" s="1626">
        <v>7733</v>
      </c>
    </row>
    <row r="194" spans="1:3" ht="15.75">
      <c r="A194" s="1626">
        <v>7735</v>
      </c>
      <c r="B194" s="1630" t="s">
        <v>491</v>
      </c>
      <c r="C194" s="1626">
        <v>7735</v>
      </c>
    </row>
    <row r="195" spans="1:3" ht="15.75">
      <c r="A195" s="1626">
        <v>7736</v>
      </c>
      <c r="B195" s="1629" t="s">
        <v>492</v>
      </c>
      <c r="C195" s="1626">
        <v>7736</v>
      </c>
    </row>
    <row r="196" spans="1:3" ht="15.75">
      <c r="A196" s="1626">
        <v>7737</v>
      </c>
      <c r="B196" s="1630" t="s">
        <v>493</v>
      </c>
      <c r="C196" s="1626">
        <v>7737</v>
      </c>
    </row>
    <row r="197" spans="1:3" ht="15.75">
      <c r="A197" s="1626">
        <v>7738</v>
      </c>
      <c r="B197" s="1630" t="s">
        <v>494</v>
      </c>
      <c r="C197" s="1626">
        <v>7738</v>
      </c>
    </row>
    <row r="198" spans="1:3" ht="15.75">
      <c r="A198" s="1626">
        <v>7739</v>
      </c>
      <c r="B198" s="1634" t="s">
        <v>495</v>
      </c>
      <c r="C198" s="1626">
        <v>7739</v>
      </c>
    </row>
    <row r="199" spans="1:3" ht="15.75">
      <c r="A199" s="1626">
        <v>7740</v>
      </c>
      <c r="B199" s="1634" t="s">
        <v>496</v>
      </c>
      <c r="C199" s="1626">
        <v>7740</v>
      </c>
    </row>
    <row r="200" spans="1:3" ht="15.75">
      <c r="A200" s="1626">
        <v>7741</v>
      </c>
      <c r="B200" s="1630" t="s">
        <v>497</v>
      </c>
      <c r="C200" s="1626">
        <v>7741</v>
      </c>
    </row>
    <row r="201" spans="1:3" ht="15.75">
      <c r="A201" s="1626">
        <v>7742</v>
      </c>
      <c r="B201" s="1630" t="s">
        <v>498</v>
      </c>
      <c r="C201" s="1626">
        <v>7742</v>
      </c>
    </row>
    <row r="202" spans="1:3" ht="15.75">
      <c r="A202" s="1626">
        <v>7743</v>
      </c>
      <c r="B202" s="1630" t="s">
        <v>499</v>
      </c>
      <c r="C202" s="1626">
        <v>7743</v>
      </c>
    </row>
    <row r="203" spans="1:3" ht="15.75">
      <c r="A203" s="1626">
        <v>7744</v>
      </c>
      <c r="B203" s="1640" t="s">
        <v>500</v>
      </c>
      <c r="C203" s="1626">
        <v>7744</v>
      </c>
    </row>
    <row r="204" spans="1:3" ht="15.75">
      <c r="A204" s="1626">
        <v>7745</v>
      </c>
      <c r="B204" s="1630" t="s">
        <v>501</v>
      </c>
      <c r="C204" s="1626">
        <v>7745</v>
      </c>
    </row>
    <row r="205" spans="1:3" ht="15.75">
      <c r="A205" s="1626">
        <v>7746</v>
      </c>
      <c r="B205" s="1630" t="s">
        <v>502</v>
      </c>
      <c r="C205" s="1626">
        <v>7746</v>
      </c>
    </row>
    <row r="206" spans="1:3" ht="15.75">
      <c r="A206" s="1626">
        <v>7747</v>
      </c>
      <c r="B206" s="1629" t="s">
        <v>503</v>
      </c>
      <c r="C206" s="1626">
        <v>7747</v>
      </c>
    </row>
    <row r="207" spans="1:3" ht="15.75">
      <c r="A207" s="1626">
        <v>7748</v>
      </c>
      <c r="B207" s="1632" t="s">
        <v>504</v>
      </c>
      <c r="C207" s="1626">
        <v>7748</v>
      </c>
    </row>
    <row r="208" spans="1:3" ht="15.75">
      <c r="A208" s="1626">
        <v>7751</v>
      </c>
      <c r="B208" s="1630" t="s">
        <v>505</v>
      </c>
      <c r="C208" s="1626">
        <v>7751</v>
      </c>
    </row>
    <row r="209" spans="1:3" ht="15.75">
      <c r="A209" s="1626">
        <v>7752</v>
      </c>
      <c r="B209" s="1630" t="s">
        <v>506</v>
      </c>
      <c r="C209" s="1626">
        <v>7752</v>
      </c>
    </row>
    <row r="210" spans="1:3" ht="15.75">
      <c r="A210" s="1626">
        <v>7755</v>
      </c>
      <c r="B210" s="1631" t="s">
        <v>89</v>
      </c>
      <c r="C210" s="1626">
        <v>7755</v>
      </c>
    </row>
    <row r="211" spans="1:3" ht="15.75">
      <c r="A211" s="1626">
        <v>7758</v>
      </c>
      <c r="B211" s="1629" t="s">
        <v>90</v>
      </c>
      <c r="C211" s="1626">
        <v>7758</v>
      </c>
    </row>
    <row r="212" spans="1:3" ht="15.75">
      <c r="A212" s="1626">
        <v>7759</v>
      </c>
      <c r="B212" s="1630" t="s">
        <v>91</v>
      </c>
      <c r="C212" s="1626">
        <v>7759</v>
      </c>
    </row>
    <row r="213" spans="1:3" ht="15.75">
      <c r="A213" s="1626">
        <v>7761</v>
      </c>
      <c r="B213" s="1629" t="s">
        <v>92</v>
      </c>
      <c r="C213" s="1626">
        <v>7761</v>
      </c>
    </row>
    <row r="214" spans="1:3" ht="15.75">
      <c r="A214" s="1626">
        <v>7762</v>
      </c>
      <c r="B214" s="1629" t="s">
        <v>93</v>
      </c>
      <c r="C214" s="1626">
        <v>7762</v>
      </c>
    </row>
    <row r="215" spans="1:3" ht="15.75">
      <c r="A215" s="1626">
        <v>7768</v>
      </c>
      <c r="B215" s="1629" t="s">
        <v>94</v>
      </c>
      <c r="C215" s="1626">
        <v>7768</v>
      </c>
    </row>
    <row r="216" spans="1:3" ht="15.75">
      <c r="A216" s="1626">
        <v>8801</v>
      </c>
      <c r="B216" s="1632" t="s">
        <v>95</v>
      </c>
      <c r="C216" s="1626">
        <v>8801</v>
      </c>
    </row>
    <row r="217" spans="1:3" ht="15.75">
      <c r="A217" s="1626">
        <v>8802</v>
      </c>
      <c r="B217" s="1629" t="s">
        <v>96</v>
      </c>
      <c r="C217" s="1626">
        <v>8802</v>
      </c>
    </row>
    <row r="218" spans="1:3" ht="15.75">
      <c r="A218" s="1626">
        <v>8803</v>
      </c>
      <c r="B218" s="1629" t="s">
        <v>97</v>
      </c>
      <c r="C218" s="1626">
        <v>8803</v>
      </c>
    </row>
    <row r="219" spans="1:3" ht="15.75">
      <c r="A219" s="1626">
        <v>8804</v>
      </c>
      <c r="B219" s="1629" t="s">
        <v>98</v>
      </c>
      <c r="C219" s="1626">
        <v>8804</v>
      </c>
    </row>
    <row r="220" spans="1:3" ht="15.75">
      <c r="A220" s="1626">
        <v>8805</v>
      </c>
      <c r="B220" s="1631" t="s">
        <v>99</v>
      </c>
      <c r="C220" s="1626">
        <v>8805</v>
      </c>
    </row>
    <row r="221" spans="1:3" ht="15.75">
      <c r="A221" s="1626">
        <v>8807</v>
      </c>
      <c r="B221" s="1637" t="s">
        <v>100</v>
      </c>
      <c r="C221" s="1626">
        <v>8807</v>
      </c>
    </row>
    <row r="222" spans="1:3" ht="15.75">
      <c r="A222" s="1626">
        <v>8808</v>
      </c>
      <c r="B222" s="1630" t="s">
        <v>101</v>
      </c>
      <c r="C222" s="1626">
        <v>8808</v>
      </c>
    </row>
    <row r="223" spans="1:3" ht="15.75">
      <c r="A223" s="1626">
        <v>8809</v>
      </c>
      <c r="B223" s="1630" t="s">
        <v>102</v>
      </c>
      <c r="C223" s="1626">
        <v>8809</v>
      </c>
    </row>
    <row r="224" spans="1:3" ht="15.75">
      <c r="A224" s="1626">
        <v>8811</v>
      </c>
      <c r="B224" s="1629" t="s">
        <v>103</v>
      </c>
      <c r="C224" s="1626">
        <v>8811</v>
      </c>
    </row>
    <row r="225" spans="1:3" ht="15.75">
      <c r="A225" s="1626">
        <v>8813</v>
      </c>
      <c r="B225" s="1630" t="s">
        <v>104</v>
      </c>
      <c r="C225" s="1626">
        <v>8813</v>
      </c>
    </row>
    <row r="226" spans="1:3" ht="15.75">
      <c r="A226" s="1626">
        <v>8814</v>
      </c>
      <c r="B226" s="1629" t="s">
        <v>105</v>
      </c>
      <c r="C226" s="1626">
        <v>8814</v>
      </c>
    </row>
    <row r="227" spans="1:3" ht="15.75">
      <c r="A227" s="1626">
        <v>8815</v>
      </c>
      <c r="B227" s="1629" t="s">
        <v>106</v>
      </c>
      <c r="C227" s="1626">
        <v>8815</v>
      </c>
    </row>
    <row r="228" spans="1:3" ht="15.75">
      <c r="A228" s="1626">
        <v>8816</v>
      </c>
      <c r="B228" s="1630" t="s">
        <v>107</v>
      </c>
      <c r="C228" s="1626">
        <v>8816</v>
      </c>
    </row>
    <row r="229" spans="1:3" ht="15.75">
      <c r="A229" s="1626">
        <v>8817</v>
      </c>
      <c r="B229" s="1630" t="s">
        <v>108</v>
      </c>
      <c r="C229" s="1626">
        <v>8817</v>
      </c>
    </row>
    <row r="230" spans="1:3" ht="15.75">
      <c r="A230" s="1626">
        <v>8821</v>
      </c>
      <c r="B230" s="1630" t="s">
        <v>109</v>
      </c>
      <c r="C230" s="1626">
        <v>8821</v>
      </c>
    </row>
    <row r="231" spans="1:3" ht="15.75">
      <c r="A231" s="1626">
        <v>8824</v>
      </c>
      <c r="B231" s="1632" t="s">
        <v>110</v>
      </c>
      <c r="C231" s="1626">
        <v>8824</v>
      </c>
    </row>
    <row r="232" spans="1:3" ht="15.75">
      <c r="A232" s="1626">
        <v>8825</v>
      </c>
      <c r="B232" s="1632" t="s">
        <v>111</v>
      </c>
      <c r="C232" s="1626">
        <v>8825</v>
      </c>
    </row>
    <row r="233" spans="1:3" ht="15.75">
      <c r="A233" s="1626">
        <v>8826</v>
      </c>
      <c r="B233" s="1632" t="s">
        <v>112</v>
      </c>
      <c r="C233" s="1626">
        <v>8826</v>
      </c>
    </row>
    <row r="234" spans="1:3" ht="15.75">
      <c r="A234" s="1626">
        <v>8827</v>
      </c>
      <c r="B234" s="1632" t="s">
        <v>113</v>
      </c>
      <c r="C234" s="1626">
        <v>8827</v>
      </c>
    </row>
    <row r="235" spans="1:3" ht="15.75">
      <c r="A235" s="1626">
        <v>8828</v>
      </c>
      <c r="B235" s="1629" t="s">
        <v>114</v>
      </c>
      <c r="C235" s="1626">
        <v>8828</v>
      </c>
    </row>
    <row r="236" spans="1:3" ht="15.75">
      <c r="A236" s="1626">
        <v>8829</v>
      </c>
      <c r="B236" s="1629" t="s">
        <v>115</v>
      </c>
      <c r="C236" s="1626">
        <v>8829</v>
      </c>
    </row>
    <row r="237" spans="1:3" ht="15.75">
      <c r="A237" s="1626">
        <v>8831</v>
      </c>
      <c r="B237" s="1629" t="s">
        <v>116</v>
      </c>
      <c r="C237" s="1626">
        <v>8831</v>
      </c>
    </row>
    <row r="238" spans="1:3" ht="15.75">
      <c r="A238" s="1626">
        <v>8832</v>
      </c>
      <c r="B238" s="1630" t="s">
        <v>117</v>
      </c>
      <c r="C238" s="1626">
        <v>8832</v>
      </c>
    </row>
    <row r="239" spans="1:3" ht="15.75">
      <c r="A239" s="1626">
        <v>8833</v>
      </c>
      <c r="B239" s="1629" t="s">
        <v>118</v>
      </c>
      <c r="C239" s="1626">
        <v>8833</v>
      </c>
    </row>
    <row r="240" spans="1:3" ht="15.75">
      <c r="A240" s="1626">
        <v>8834</v>
      </c>
      <c r="B240" s="1630" t="s">
        <v>119</v>
      </c>
      <c r="C240" s="1626">
        <v>8834</v>
      </c>
    </row>
    <row r="241" spans="1:3" ht="15.75">
      <c r="A241" s="1626">
        <v>8835</v>
      </c>
      <c r="B241" s="1630" t="s">
        <v>589</v>
      </c>
      <c r="C241" s="1626">
        <v>8835</v>
      </c>
    </row>
    <row r="242" spans="1:3" ht="15.75">
      <c r="A242" s="1626">
        <v>8836</v>
      </c>
      <c r="B242" s="1629" t="s">
        <v>590</v>
      </c>
      <c r="C242" s="1626">
        <v>8836</v>
      </c>
    </row>
    <row r="243" spans="1:3" ht="15.75">
      <c r="A243" s="1626">
        <v>8837</v>
      </c>
      <c r="B243" s="1629" t="s">
        <v>591</v>
      </c>
      <c r="C243" s="1626">
        <v>8837</v>
      </c>
    </row>
    <row r="244" spans="1:3" ht="15.75">
      <c r="A244" s="1626">
        <v>8838</v>
      </c>
      <c r="B244" s="1629" t="s">
        <v>592</v>
      </c>
      <c r="C244" s="1626">
        <v>8838</v>
      </c>
    </row>
    <row r="245" spans="1:3" ht="15.75">
      <c r="A245" s="1626">
        <v>8839</v>
      </c>
      <c r="B245" s="1630" t="s">
        <v>593</v>
      </c>
      <c r="C245" s="1626">
        <v>8839</v>
      </c>
    </row>
    <row r="246" spans="1:3" ht="15.75">
      <c r="A246" s="1626">
        <v>8845</v>
      </c>
      <c r="B246" s="1631" t="s">
        <v>594</v>
      </c>
      <c r="C246" s="1626">
        <v>8845</v>
      </c>
    </row>
    <row r="247" spans="1:3" ht="15.75">
      <c r="A247" s="1626">
        <v>8848</v>
      </c>
      <c r="B247" s="1637" t="s">
        <v>595</v>
      </c>
      <c r="C247" s="1626">
        <v>8848</v>
      </c>
    </row>
    <row r="248" spans="1:3" ht="15.75">
      <c r="A248" s="1626">
        <v>8849</v>
      </c>
      <c r="B248" s="1629" t="s">
        <v>596</v>
      </c>
      <c r="C248" s="1626">
        <v>8849</v>
      </c>
    </row>
    <row r="249" spans="1:3" ht="15.75">
      <c r="A249" s="1626">
        <v>8851</v>
      </c>
      <c r="B249" s="1629" t="s">
        <v>597</v>
      </c>
      <c r="C249" s="1626">
        <v>8851</v>
      </c>
    </row>
    <row r="250" spans="1:3" ht="15.75">
      <c r="A250" s="1626">
        <v>8852</v>
      </c>
      <c r="B250" s="1629" t="s">
        <v>598</v>
      </c>
      <c r="C250" s="1626">
        <v>8852</v>
      </c>
    </row>
    <row r="251" spans="1:3" ht="15.75">
      <c r="A251" s="1626">
        <v>8853</v>
      </c>
      <c r="B251" s="1629" t="s">
        <v>599</v>
      </c>
      <c r="C251" s="1626">
        <v>8853</v>
      </c>
    </row>
    <row r="252" spans="1:3" ht="15.75">
      <c r="A252" s="1626">
        <v>8855</v>
      </c>
      <c r="B252" s="1631" t="s">
        <v>600</v>
      </c>
      <c r="C252" s="1626">
        <v>8855</v>
      </c>
    </row>
    <row r="253" spans="1:3" ht="15.75">
      <c r="A253" s="1626">
        <v>8858</v>
      </c>
      <c r="B253" s="1640" t="s">
        <v>601</v>
      </c>
      <c r="C253" s="1626">
        <v>8858</v>
      </c>
    </row>
    <row r="254" spans="1:3" ht="15.75">
      <c r="A254" s="1626">
        <v>8859</v>
      </c>
      <c r="B254" s="1630" t="s">
        <v>602</v>
      </c>
      <c r="C254" s="1626">
        <v>8859</v>
      </c>
    </row>
    <row r="255" spans="1:3" ht="15.75">
      <c r="A255" s="1626">
        <v>8861</v>
      </c>
      <c r="B255" s="1629" t="s">
        <v>603</v>
      </c>
      <c r="C255" s="1626">
        <v>8861</v>
      </c>
    </row>
    <row r="256" spans="1:3" ht="15.75">
      <c r="A256" s="1626">
        <v>8862</v>
      </c>
      <c r="B256" s="1630" t="s">
        <v>604</v>
      </c>
      <c r="C256" s="1626">
        <v>8862</v>
      </c>
    </row>
    <row r="257" spans="1:3" ht="15.75">
      <c r="A257" s="1626">
        <v>8863</v>
      </c>
      <c r="B257" s="1630" t="s">
        <v>605</v>
      </c>
      <c r="C257" s="1626">
        <v>8863</v>
      </c>
    </row>
    <row r="258" spans="1:3" ht="15.75">
      <c r="A258" s="1626">
        <v>8864</v>
      </c>
      <c r="B258" s="1629" t="s">
        <v>606</v>
      </c>
      <c r="C258" s="1626">
        <v>8864</v>
      </c>
    </row>
    <row r="259" spans="1:3" ht="15.75">
      <c r="A259" s="1626">
        <v>8865</v>
      </c>
      <c r="B259" s="1630" t="s">
        <v>607</v>
      </c>
      <c r="C259" s="1626">
        <v>8865</v>
      </c>
    </row>
    <row r="260" spans="1:3" ht="15.75">
      <c r="A260" s="1626">
        <v>8866</v>
      </c>
      <c r="B260" s="1630" t="s">
        <v>44</v>
      </c>
      <c r="C260" s="1626">
        <v>8866</v>
      </c>
    </row>
    <row r="261" spans="1:3" ht="15.75">
      <c r="A261" s="1626">
        <v>8867</v>
      </c>
      <c r="B261" s="1630" t="s">
        <v>45</v>
      </c>
      <c r="C261" s="1626">
        <v>8867</v>
      </c>
    </row>
    <row r="262" spans="1:3" ht="15.75">
      <c r="A262" s="1626">
        <v>8868</v>
      </c>
      <c r="B262" s="1630" t="s">
        <v>46</v>
      </c>
      <c r="C262" s="1626">
        <v>8868</v>
      </c>
    </row>
    <row r="263" spans="1:3" ht="15.75">
      <c r="A263" s="1626">
        <v>8869</v>
      </c>
      <c r="B263" s="1629" t="s">
        <v>47</v>
      </c>
      <c r="C263" s="1626">
        <v>8869</v>
      </c>
    </row>
    <row r="264" spans="1:3" ht="15.75">
      <c r="A264" s="1626">
        <v>8871</v>
      </c>
      <c r="B264" s="1630" t="s">
        <v>48</v>
      </c>
      <c r="C264" s="1626">
        <v>8871</v>
      </c>
    </row>
    <row r="265" spans="1:3" ht="15.75">
      <c r="A265" s="1626">
        <v>8872</v>
      </c>
      <c r="B265" s="1630" t="s">
        <v>615</v>
      </c>
      <c r="C265" s="1626">
        <v>8872</v>
      </c>
    </row>
    <row r="266" spans="1:3" ht="15.75">
      <c r="A266" s="1626">
        <v>8873</v>
      </c>
      <c r="B266" s="1630" t="s">
        <v>616</v>
      </c>
      <c r="C266" s="1626">
        <v>8873</v>
      </c>
    </row>
    <row r="267" spans="1:3" ht="16.5" customHeight="1">
      <c r="A267" s="1626">
        <v>8875</v>
      </c>
      <c r="B267" s="1630" t="s">
        <v>617</v>
      </c>
      <c r="C267" s="1626">
        <v>8875</v>
      </c>
    </row>
    <row r="268" spans="1:3" ht="15.75">
      <c r="A268" s="1626">
        <v>8876</v>
      </c>
      <c r="B268" s="1630" t="s">
        <v>618</v>
      </c>
      <c r="C268" s="1626">
        <v>8876</v>
      </c>
    </row>
    <row r="269" spans="1:3" ht="15.75">
      <c r="A269" s="1626">
        <v>8877</v>
      </c>
      <c r="B269" s="1629" t="s">
        <v>619</v>
      </c>
      <c r="C269" s="1626">
        <v>8877</v>
      </c>
    </row>
    <row r="270" spans="1:3" ht="15.75">
      <c r="A270" s="1626">
        <v>8878</v>
      </c>
      <c r="B270" s="1640" t="s">
        <v>620</v>
      </c>
      <c r="C270" s="1626">
        <v>8878</v>
      </c>
    </row>
    <row r="271" spans="1:3" ht="15.75">
      <c r="A271" s="1626">
        <v>8885</v>
      </c>
      <c r="B271" s="1632" t="s">
        <v>621</v>
      </c>
      <c r="C271" s="1626">
        <v>8885</v>
      </c>
    </row>
    <row r="272" spans="1:3" ht="15.75">
      <c r="A272" s="1626">
        <v>8888</v>
      </c>
      <c r="B272" s="1629" t="s">
        <v>622</v>
      </c>
      <c r="C272" s="1626">
        <v>8888</v>
      </c>
    </row>
    <row r="273" spans="1:3" ht="15.75">
      <c r="A273" s="1626">
        <v>8897</v>
      </c>
      <c r="B273" s="1629" t="s">
        <v>623</v>
      </c>
      <c r="C273" s="1626">
        <v>8897</v>
      </c>
    </row>
    <row r="274" spans="1:3" ht="15.75">
      <c r="A274" s="1626">
        <v>8898</v>
      </c>
      <c r="B274" s="1629" t="s">
        <v>624</v>
      </c>
      <c r="C274" s="1626">
        <v>8898</v>
      </c>
    </row>
    <row r="275" spans="1:3" ht="15.75">
      <c r="A275" s="1626">
        <v>9910</v>
      </c>
      <c r="B275" s="1632" t="s">
        <v>625</v>
      </c>
      <c r="C275" s="1626">
        <v>9910</v>
      </c>
    </row>
    <row r="276" spans="1:3" ht="15.75">
      <c r="A276" s="1626">
        <v>9997</v>
      </c>
      <c r="B276" s="1629" t="s">
        <v>626</v>
      </c>
      <c r="C276" s="1626">
        <v>9997</v>
      </c>
    </row>
    <row r="277" spans="1:3" ht="15.75">
      <c r="A277" s="1626">
        <v>9998</v>
      </c>
      <c r="B277" s="1629" t="s">
        <v>627</v>
      </c>
      <c r="C277" s="1626">
        <v>9998</v>
      </c>
    </row>
    <row r="278" ht="14.25"/>
    <row r="279" ht="14.25"/>
    <row r="280" ht="14.25"/>
    <row r="281" ht="14.25"/>
    <row r="282" spans="1:2" ht="14.25">
      <c r="A282" s="1616" t="s">
        <v>779</v>
      </c>
      <c r="B282" s="1616" t="s">
        <v>781</v>
      </c>
    </row>
    <row r="283" spans="1:3" ht="14.25">
      <c r="A283" s="1643" t="s">
        <v>628</v>
      </c>
      <c r="B283" s="1644"/>
      <c r="C283" s="1644"/>
    </row>
    <row r="284" spans="1:3" ht="14.25">
      <c r="A284" s="1645" t="s">
        <v>1198</v>
      </c>
      <c r="B284" s="1646"/>
      <c r="C284" s="1646"/>
    </row>
    <row r="285" spans="1:3" ht="14.25">
      <c r="A285" s="1647" t="s">
        <v>1199</v>
      </c>
      <c r="B285" s="1476" t="s">
        <v>1200</v>
      </c>
      <c r="C285" s="1476" t="s">
        <v>1198</v>
      </c>
    </row>
    <row r="286" spans="1:3" ht="14.25">
      <c r="A286" s="1647" t="s">
        <v>1201</v>
      </c>
      <c r="B286" s="1476" t="s">
        <v>1202</v>
      </c>
      <c r="C286" s="1476" t="s">
        <v>1198</v>
      </c>
    </row>
    <row r="287" spans="1:3" ht="14.25">
      <c r="A287" s="1647" t="s">
        <v>1203</v>
      </c>
      <c r="B287" s="1476" t="s">
        <v>1204</v>
      </c>
      <c r="C287" s="1476" t="s">
        <v>1198</v>
      </c>
    </row>
    <row r="288" spans="1:3" ht="14.25">
      <c r="A288" s="1647" t="s">
        <v>1205</v>
      </c>
      <c r="B288" s="1476" t="s">
        <v>1206</v>
      </c>
      <c r="C288" s="1476" t="s">
        <v>1198</v>
      </c>
    </row>
    <row r="289" spans="1:3" ht="14.25">
      <c r="A289" s="1647" t="s">
        <v>1207</v>
      </c>
      <c r="B289" s="1476" t="s">
        <v>1208</v>
      </c>
      <c r="C289" s="1476" t="s">
        <v>1198</v>
      </c>
    </row>
    <row r="290" spans="1:3" ht="14.25">
      <c r="A290" s="1647" t="s">
        <v>1209</v>
      </c>
      <c r="B290" s="1476" t="s">
        <v>1210</v>
      </c>
      <c r="C290" s="1476" t="s">
        <v>1198</v>
      </c>
    </row>
    <row r="291" spans="1:3" ht="14.25">
      <c r="A291" s="1647" t="s">
        <v>1211</v>
      </c>
      <c r="B291" s="1476" t="s">
        <v>1212</v>
      </c>
      <c r="C291" s="1476" t="s">
        <v>1198</v>
      </c>
    </row>
    <row r="292" spans="1:3" ht="14.25">
      <c r="A292" s="1647" t="s">
        <v>1213</v>
      </c>
      <c r="B292" s="1476" t="s">
        <v>1214</v>
      </c>
      <c r="C292" s="1476" t="s">
        <v>1198</v>
      </c>
    </row>
    <row r="293" spans="1:3" ht="14.25">
      <c r="A293" s="1647" t="s">
        <v>1215</v>
      </c>
      <c r="B293" s="1476" t="s">
        <v>1216</v>
      </c>
      <c r="C293" s="1476" t="s">
        <v>1198</v>
      </c>
    </row>
    <row r="294" spans="1:3" ht="14.25">
      <c r="A294" s="1647" t="s">
        <v>1217</v>
      </c>
      <c r="B294" s="1476" t="s">
        <v>1218</v>
      </c>
      <c r="C294" s="1476" t="s">
        <v>1198</v>
      </c>
    </row>
    <row r="295" spans="1:3" ht="14.25">
      <c r="A295" s="1647" t="s">
        <v>1219</v>
      </c>
      <c r="B295" s="1476" t="s">
        <v>1220</v>
      </c>
      <c r="C295" s="1476" t="s">
        <v>1198</v>
      </c>
    </row>
    <row r="296" spans="1:3" ht="14.25">
      <c r="A296" s="1647" t="s">
        <v>1221</v>
      </c>
      <c r="B296" s="1476">
        <v>98315</v>
      </c>
      <c r="C296" s="1476" t="s">
        <v>1198</v>
      </c>
    </row>
    <row r="297" spans="1:3" ht="14.25">
      <c r="A297" s="1645" t="s">
        <v>1222</v>
      </c>
      <c r="B297" s="1648"/>
      <c r="C297" s="1648"/>
    </row>
    <row r="298" spans="1:3" ht="14.25">
      <c r="A298" s="1647" t="s">
        <v>629</v>
      </c>
      <c r="B298" s="1476" t="s">
        <v>630</v>
      </c>
      <c r="C298" s="1476" t="s">
        <v>1222</v>
      </c>
    </row>
    <row r="299" spans="1:3" ht="14.25">
      <c r="A299" s="1647" t="s">
        <v>2048</v>
      </c>
      <c r="B299" s="1476" t="s">
        <v>631</v>
      </c>
      <c r="C299" s="1476" t="s">
        <v>1222</v>
      </c>
    </row>
    <row r="300" spans="1:3" ht="14.25">
      <c r="A300" s="1647" t="s">
        <v>632</v>
      </c>
      <c r="B300" s="1476" t="s">
        <v>633</v>
      </c>
      <c r="C300" s="1476" t="s">
        <v>1222</v>
      </c>
    </row>
    <row r="301" spans="1:3" ht="14.25">
      <c r="A301" s="1647" t="s">
        <v>634</v>
      </c>
      <c r="B301" s="1476" t="s">
        <v>635</v>
      </c>
      <c r="C301" s="1476" t="s">
        <v>1222</v>
      </c>
    </row>
    <row r="302" spans="1:3" ht="14.25">
      <c r="A302" s="1647" t="s">
        <v>636</v>
      </c>
      <c r="B302" s="1476" t="s">
        <v>637</v>
      </c>
      <c r="C302" s="1476" t="s">
        <v>1222</v>
      </c>
    </row>
    <row r="303" spans="1:3" ht="14.25">
      <c r="A303" s="1647" t="s">
        <v>2049</v>
      </c>
      <c r="B303" s="1476" t="s">
        <v>638</v>
      </c>
      <c r="C303" s="1476" t="s">
        <v>1222</v>
      </c>
    </row>
    <row r="304" spans="1:3" ht="14.25">
      <c r="A304" s="1647" t="s">
        <v>639</v>
      </c>
      <c r="B304" s="1476" t="s">
        <v>640</v>
      </c>
      <c r="C304" s="1476" t="s">
        <v>1222</v>
      </c>
    </row>
    <row r="305" spans="1:3" ht="14.25">
      <c r="A305" s="1647" t="s">
        <v>641</v>
      </c>
      <c r="B305" s="1476" t="s">
        <v>642</v>
      </c>
      <c r="C305" s="1476" t="s">
        <v>1222</v>
      </c>
    </row>
    <row r="306" spans="1:3" ht="14.25">
      <c r="A306" s="1645" t="s">
        <v>2050</v>
      </c>
      <c r="B306" s="1476"/>
      <c r="C306" s="1476"/>
    </row>
    <row r="307" spans="1:3" ht="14.25">
      <c r="A307" s="1647" t="s">
        <v>2051</v>
      </c>
      <c r="B307" s="1476" t="s">
        <v>2052</v>
      </c>
      <c r="C307" s="1476" t="s">
        <v>2050</v>
      </c>
    </row>
    <row r="308" spans="1:3" ht="14.25">
      <c r="A308" s="1647" t="s">
        <v>2053</v>
      </c>
      <c r="B308" s="1476" t="s">
        <v>2054</v>
      </c>
      <c r="C308" s="1476" t="s">
        <v>2050</v>
      </c>
    </row>
    <row r="309" spans="1:3" ht="14.25">
      <c r="A309" s="1647" t="s">
        <v>2055</v>
      </c>
      <c r="B309" s="1476" t="s">
        <v>2056</v>
      </c>
      <c r="C309" s="1476" t="s">
        <v>2050</v>
      </c>
    </row>
    <row r="310" spans="1:3" ht="14.25">
      <c r="A310" s="1647" t="s">
        <v>2057</v>
      </c>
      <c r="B310" s="1476" t="s">
        <v>2058</v>
      </c>
      <c r="C310" s="1476" t="s">
        <v>2050</v>
      </c>
    </row>
    <row r="311" spans="1:3" ht="14.25">
      <c r="A311" s="1647" t="s">
        <v>2059</v>
      </c>
      <c r="B311" s="1476" t="s">
        <v>2060</v>
      </c>
      <c r="C311" s="1476" t="s">
        <v>2050</v>
      </c>
    </row>
    <row r="312" spans="1:3" ht="14.25">
      <c r="A312" s="1647" t="s">
        <v>2061</v>
      </c>
      <c r="B312" s="1476" t="s">
        <v>2062</v>
      </c>
      <c r="C312" s="1476" t="s">
        <v>2050</v>
      </c>
    </row>
    <row r="313" spans="1:3" ht="14.25">
      <c r="A313" s="1647" t="s">
        <v>2063</v>
      </c>
      <c r="B313" s="1476" t="s">
        <v>2064</v>
      </c>
      <c r="C313" s="1476" t="s">
        <v>2050</v>
      </c>
    </row>
    <row r="314" spans="1:3" ht="14.25">
      <c r="A314" s="1647" t="s">
        <v>2065</v>
      </c>
      <c r="B314" s="1476" t="s">
        <v>2066</v>
      </c>
      <c r="C314" s="1476" t="s">
        <v>2050</v>
      </c>
    </row>
    <row r="315" spans="1:3" ht="14.25">
      <c r="A315" s="1647" t="s">
        <v>2067</v>
      </c>
      <c r="B315" s="1476" t="s">
        <v>2068</v>
      </c>
      <c r="C315" s="1476" t="s">
        <v>2050</v>
      </c>
    </row>
    <row r="316" spans="1:3" ht="14.25">
      <c r="A316" s="1647" t="s">
        <v>2069</v>
      </c>
      <c r="B316" s="1476" t="s">
        <v>2070</v>
      </c>
      <c r="C316" s="1476" t="s">
        <v>2050</v>
      </c>
    </row>
    <row r="317" spans="1:3" ht="14.25">
      <c r="A317" s="1647" t="s">
        <v>2071</v>
      </c>
      <c r="B317" s="1476" t="s">
        <v>2072</v>
      </c>
      <c r="C317" s="1476" t="s">
        <v>2050</v>
      </c>
    </row>
    <row r="318" spans="1:3" ht="14.25">
      <c r="A318" s="1647" t="s">
        <v>2073</v>
      </c>
      <c r="B318" s="1476" t="s">
        <v>2074</v>
      </c>
      <c r="C318" s="1476" t="s">
        <v>2050</v>
      </c>
    </row>
    <row r="319" spans="1:3" ht="14.25">
      <c r="A319" s="1647" t="s">
        <v>2075</v>
      </c>
      <c r="B319" s="1476">
        <v>99001</v>
      </c>
      <c r="C319" s="1476"/>
    </row>
    <row r="320" ht="14.25"/>
    <row r="321" ht="14.25"/>
    <row r="322" spans="1:2" ht="14.25">
      <c r="A322" s="1616" t="s">
        <v>779</v>
      </c>
      <c r="B322" s="1616" t="s">
        <v>780</v>
      </c>
    </row>
    <row r="323" ht="15.75">
      <c r="B323" s="1617" t="s">
        <v>1652</v>
      </c>
    </row>
    <row r="324" ht="18.75" thickBot="1">
      <c r="B324" s="1617" t="s">
        <v>1653</v>
      </c>
    </row>
    <row r="325" spans="1:2" ht="16.5">
      <c r="A325" s="1477" t="s">
        <v>1237</v>
      </c>
      <c r="B325" s="1478" t="s">
        <v>643</v>
      </c>
    </row>
    <row r="326" spans="1:2" ht="16.5">
      <c r="A326" s="1479" t="s">
        <v>1238</v>
      </c>
      <c r="B326" s="1480" t="s">
        <v>644</v>
      </c>
    </row>
    <row r="327" spans="1:2" ht="16.5">
      <c r="A327" s="1479" t="s">
        <v>1239</v>
      </c>
      <c r="B327" s="1481" t="s">
        <v>645</v>
      </c>
    </row>
    <row r="328" spans="1:2" ht="16.5">
      <c r="A328" s="1479" t="s">
        <v>1240</v>
      </c>
      <c r="B328" s="1481" t="s">
        <v>646</v>
      </c>
    </row>
    <row r="329" spans="1:2" ht="16.5">
      <c r="A329" s="1479" t="s">
        <v>1241</v>
      </c>
      <c r="B329" s="1481" t="s">
        <v>647</v>
      </c>
    </row>
    <row r="330" spans="1:2" ht="16.5">
      <c r="A330" s="1479" t="s">
        <v>1242</v>
      </c>
      <c r="B330" s="1481" t="s">
        <v>648</v>
      </c>
    </row>
    <row r="331" spans="1:2" ht="16.5">
      <c r="A331" s="1479" t="s">
        <v>1243</v>
      </c>
      <c r="B331" s="1481" t="s">
        <v>649</v>
      </c>
    </row>
    <row r="332" spans="1:2" ht="16.5">
      <c r="A332" s="1479" t="s">
        <v>1244</v>
      </c>
      <c r="B332" s="1481" t="s">
        <v>650</v>
      </c>
    </row>
    <row r="333" spans="1:2" ht="16.5">
      <c r="A333" s="1479" t="s">
        <v>1245</v>
      </c>
      <c r="B333" s="1481" t="s">
        <v>651</v>
      </c>
    </row>
    <row r="334" spans="1:2" ht="16.5">
      <c r="A334" s="1479" t="s">
        <v>1246</v>
      </c>
      <c r="B334" s="1481" t="s">
        <v>652</v>
      </c>
    </row>
    <row r="335" spans="1:2" ht="16.5">
      <c r="A335" s="1479" t="s">
        <v>1247</v>
      </c>
      <c r="B335" s="1481" t="s">
        <v>653</v>
      </c>
    </row>
    <row r="336" spans="1:2" ht="16.5">
      <c r="A336" s="1479" t="s">
        <v>1248</v>
      </c>
      <c r="B336" s="1482" t="s">
        <v>654</v>
      </c>
    </row>
    <row r="337" spans="1:2" ht="16.5">
      <c r="A337" s="1479" t="s">
        <v>1249</v>
      </c>
      <c r="B337" s="1482" t="s">
        <v>655</v>
      </c>
    </row>
    <row r="338" spans="1:256" ht="16.5">
      <c r="A338" s="1479" t="s">
        <v>1250</v>
      </c>
      <c r="B338" s="1481" t="s">
        <v>656</v>
      </c>
      <c r="E338" s="1649"/>
      <c r="F338" s="1649"/>
      <c r="G338" s="1649"/>
      <c r="H338" s="1649"/>
      <c r="I338" s="1649"/>
      <c r="J338" s="1649"/>
      <c r="K338" s="1649"/>
      <c r="L338" s="1649"/>
      <c r="M338" s="1649"/>
      <c r="N338" s="1649"/>
      <c r="O338" s="1649"/>
      <c r="P338" s="1649"/>
      <c r="Q338" s="1649"/>
      <c r="R338" s="1649"/>
      <c r="S338" s="1649"/>
      <c r="T338" s="1649"/>
      <c r="U338" s="1649"/>
      <c r="V338" s="1649"/>
      <c r="W338" s="1649"/>
      <c r="X338" s="1649"/>
      <c r="Y338" s="1649"/>
      <c r="Z338" s="1649"/>
      <c r="AA338" s="1649"/>
      <c r="AB338" s="1649"/>
      <c r="AC338" s="1649"/>
      <c r="AD338" s="1649"/>
      <c r="AE338" s="1649"/>
      <c r="AF338" s="1649"/>
      <c r="AG338" s="1649"/>
      <c r="AH338" s="1649"/>
      <c r="AI338" s="1649"/>
      <c r="AJ338" s="1649"/>
      <c r="AK338" s="1649"/>
      <c r="AL338" s="1649"/>
      <c r="AM338" s="1649"/>
      <c r="AN338" s="1649"/>
      <c r="AO338" s="1649"/>
      <c r="AP338" s="1649"/>
      <c r="AQ338" s="1649"/>
      <c r="AR338" s="1649"/>
      <c r="AS338" s="1649"/>
      <c r="AT338" s="1649"/>
      <c r="AU338" s="1649"/>
      <c r="AV338" s="1649"/>
      <c r="AW338" s="1649"/>
      <c r="AX338" s="1649"/>
      <c r="AY338" s="1649"/>
      <c r="AZ338" s="1649"/>
      <c r="BA338" s="1649"/>
      <c r="BB338" s="1649"/>
      <c r="BC338" s="1649"/>
      <c r="BD338" s="1649"/>
      <c r="BE338" s="1649"/>
      <c r="BF338" s="1649"/>
      <c r="BG338" s="1649"/>
      <c r="BH338" s="1649"/>
      <c r="BI338" s="1649"/>
      <c r="BJ338" s="1649"/>
      <c r="BK338" s="1649"/>
      <c r="BL338" s="1649"/>
      <c r="BM338" s="1649"/>
      <c r="BN338" s="1649"/>
      <c r="BO338" s="1649"/>
      <c r="BP338" s="1649"/>
      <c r="BQ338" s="1649"/>
      <c r="BR338" s="1649"/>
      <c r="BS338" s="1649"/>
      <c r="BT338" s="1649"/>
      <c r="BU338" s="1649"/>
      <c r="BV338" s="1649"/>
      <c r="BW338" s="1649"/>
      <c r="BX338" s="1649"/>
      <c r="BY338" s="1649"/>
      <c r="BZ338" s="1649"/>
      <c r="CA338" s="1649"/>
      <c r="CB338" s="1649"/>
      <c r="CC338" s="1649"/>
      <c r="CD338" s="1649"/>
      <c r="CE338" s="1649"/>
      <c r="CF338" s="1649"/>
      <c r="CG338" s="1649"/>
      <c r="CH338" s="1649"/>
      <c r="CI338" s="1649"/>
      <c r="CJ338" s="1649"/>
      <c r="CK338" s="1649"/>
      <c r="CL338" s="1649"/>
      <c r="CM338" s="1649"/>
      <c r="CN338" s="1649"/>
      <c r="CO338" s="1649"/>
      <c r="CP338" s="1649"/>
      <c r="CQ338" s="1649"/>
      <c r="CR338" s="1649"/>
      <c r="CS338" s="1649"/>
      <c r="CT338" s="1649"/>
      <c r="CU338" s="1649"/>
      <c r="CV338" s="1649"/>
      <c r="CW338" s="1649"/>
      <c r="CX338" s="1649"/>
      <c r="CY338" s="1649"/>
      <c r="CZ338" s="1649"/>
      <c r="DA338" s="1649"/>
      <c r="DB338" s="1649"/>
      <c r="DC338" s="1649"/>
      <c r="DD338" s="1649"/>
      <c r="DE338" s="1649"/>
      <c r="DF338" s="1649"/>
      <c r="DG338" s="1649"/>
      <c r="DH338" s="1649"/>
      <c r="DI338" s="1649"/>
      <c r="DJ338" s="1649"/>
      <c r="DK338" s="1649"/>
      <c r="DL338" s="1649"/>
      <c r="DM338" s="1649"/>
      <c r="DN338" s="1649"/>
      <c r="DO338" s="1649"/>
      <c r="DP338" s="1649"/>
      <c r="DQ338" s="1649"/>
      <c r="DR338" s="1649"/>
      <c r="DS338" s="1649"/>
      <c r="DT338" s="1649"/>
      <c r="DU338" s="1649"/>
      <c r="DV338" s="1649"/>
      <c r="DW338" s="1649"/>
      <c r="DX338" s="1649"/>
      <c r="DY338" s="1649"/>
      <c r="DZ338" s="1649"/>
      <c r="EA338" s="1649"/>
      <c r="EB338" s="1649"/>
      <c r="EC338" s="1649"/>
      <c r="ED338" s="1649"/>
      <c r="EE338" s="1649"/>
      <c r="EF338" s="1649"/>
      <c r="EG338" s="1649"/>
      <c r="EH338" s="1649"/>
      <c r="EI338" s="1649"/>
      <c r="EJ338" s="1649"/>
      <c r="EK338" s="1649"/>
      <c r="EL338" s="1649"/>
      <c r="EM338" s="1649"/>
      <c r="EN338" s="1649"/>
      <c r="EO338" s="1649"/>
      <c r="EP338" s="1649"/>
      <c r="EQ338" s="1649"/>
      <c r="ER338" s="1649"/>
      <c r="ES338" s="1649"/>
      <c r="ET338" s="1649"/>
      <c r="EU338" s="1649"/>
      <c r="EV338" s="1649"/>
      <c r="EW338" s="1649"/>
      <c r="EX338" s="1649"/>
      <c r="EY338" s="1649"/>
      <c r="EZ338" s="1649"/>
      <c r="FA338" s="1649"/>
      <c r="FB338" s="1649"/>
      <c r="FC338" s="1649"/>
      <c r="FD338" s="1649"/>
      <c r="FE338" s="1649"/>
      <c r="FF338" s="1649"/>
      <c r="FG338" s="1649"/>
      <c r="FH338" s="1649"/>
      <c r="FI338" s="1649"/>
      <c r="FJ338" s="1649"/>
      <c r="FK338" s="1649"/>
      <c r="FL338" s="1649"/>
      <c r="FM338" s="1649"/>
      <c r="FN338" s="1649"/>
      <c r="FO338" s="1649"/>
      <c r="FP338" s="1649"/>
      <c r="FQ338" s="1649"/>
      <c r="FR338" s="1649"/>
      <c r="FS338" s="1649"/>
      <c r="FT338" s="1649"/>
      <c r="FU338" s="1649"/>
      <c r="FV338" s="1649"/>
      <c r="FW338" s="1649"/>
      <c r="FX338" s="1649"/>
      <c r="FY338" s="1649"/>
      <c r="FZ338" s="1649"/>
      <c r="GA338" s="1649"/>
      <c r="GB338" s="1649"/>
      <c r="GC338" s="1649"/>
      <c r="GD338" s="1649"/>
      <c r="GE338" s="1649"/>
      <c r="GF338" s="1649"/>
      <c r="GG338" s="1649"/>
      <c r="GH338" s="1649"/>
      <c r="GI338" s="1649"/>
      <c r="GJ338" s="1649"/>
      <c r="GK338" s="1649"/>
      <c r="GL338" s="1649"/>
      <c r="GM338" s="1649"/>
      <c r="GN338" s="1649"/>
      <c r="GO338" s="1649"/>
      <c r="GP338" s="1649"/>
      <c r="GQ338" s="1649"/>
      <c r="GR338" s="1649"/>
      <c r="GS338" s="1649"/>
      <c r="GT338" s="1649"/>
      <c r="GU338" s="1649"/>
      <c r="GV338" s="1649"/>
      <c r="GW338" s="1649"/>
      <c r="GX338" s="1649"/>
      <c r="GY338" s="1649"/>
      <c r="GZ338" s="1649"/>
      <c r="HA338" s="1649"/>
      <c r="HB338" s="1649"/>
      <c r="HC338" s="1649"/>
      <c r="HD338" s="1649"/>
      <c r="HE338" s="1649"/>
      <c r="HF338" s="1649"/>
      <c r="HG338" s="1649"/>
      <c r="HH338" s="1649"/>
      <c r="HI338" s="1649"/>
      <c r="HJ338" s="1649"/>
      <c r="HK338" s="1649"/>
      <c r="HL338" s="1649"/>
      <c r="HM338" s="1649"/>
      <c r="HN338" s="1649"/>
      <c r="HO338" s="1649"/>
      <c r="HP338" s="1649"/>
      <c r="HQ338" s="1649"/>
      <c r="HR338" s="1649"/>
      <c r="HS338" s="1649"/>
      <c r="HT338" s="1649"/>
      <c r="HU338" s="1649"/>
      <c r="HV338" s="1649"/>
      <c r="HW338" s="1649"/>
      <c r="HX338" s="1649"/>
      <c r="HY338" s="1649"/>
      <c r="HZ338" s="1649"/>
      <c r="IA338" s="1649"/>
      <c r="IB338" s="1649"/>
      <c r="IC338" s="1649"/>
      <c r="ID338" s="1649"/>
      <c r="IE338" s="1649"/>
      <c r="IF338" s="1649"/>
      <c r="IG338" s="1649"/>
      <c r="IH338" s="1649"/>
      <c r="II338" s="1649"/>
      <c r="IJ338" s="1649"/>
      <c r="IK338" s="1649"/>
      <c r="IL338" s="1649"/>
      <c r="IM338" s="1649"/>
      <c r="IN338" s="1649"/>
      <c r="IO338" s="1649"/>
      <c r="IP338" s="1649"/>
      <c r="IQ338" s="1649"/>
      <c r="IR338" s="1649"/>
      <c r="IS338" s="1649"/>
      <c r="IT338" s="1649"/>
      <c r="IU338" s="1649"/>
      <c r="IV338" s="1649"/>
    </row>
    <row r="339" spans="1:2" ht="16.5">
      <c r="A339" s="1479" t="s">
        <v>1251</v>
      </c>
      <c r="B339" s="1481" t="s">
        <v>657</v>
      </c>
    </row>
    <row r="340" spans="1:2" ht="16.5">
      <c r="A340" s="1479" t="s">
        <v>1252</v>
      </c>
      <c r="B340" s="1481" t="s">
        <v>658</v>
      </c>
    </row>
    <row r="341" spans="1:2" ht="16.5">
      <c r="A341" s="1479" t="s">
        <v>1253</v>
      </c>
      <c r="B341" s="1481" t="s">
        <v>1223</v>
      </c>
    </row>
    <row r="342" spans="1:2" ht="16.5">
      <c r="A342" s="1479" t="s">
        <v>1254</v>
      </c>
      <c r="B342" s="1481" t="s">
        <v>1224</v>
      </c>
    </row>
    <row r="343" spans="1:2" ht="16.5">
      <c r="A343" s="1479" t="s">
        <v>1255</v>
      </c>
      <c r="B343" s="1481" t="s">
        <v>659</v>
      </c>
    </row>
    <row r="344" spans="1:2" ht="16.5">
      <c r="A344" s="1479" t="s">
        <v>1256</v>
      </c>
      <c r="B344" s="1481" t="s">
        <v>660</v>
      </c>
    </row>
    <row r="345" spans="1:2" ht="16.5">
      <c r="A345" s="1479" t="s">
        <v>1257</v>
      </c>
      <c r="B345" s="1481" t="s">
        <v>1225</v>
      </c>
    </row>
    <row r="346" spans="1:2" ht="16.5">
      <c r="A346" s="1479" t="s">
        <v>1258</v>
      </c>
      <c r="B346" s="1481" t="s">
        <v>661</v>
      </c>
    </row>
    <row r="347" spans="1:2" ht="16.5">
      <c r="A347" s="1479" t="s">
        <v>1259</v>
      </c>
      <c r="B347" s="1481" t="s">
        <v>662</v>
      </c>
    </row>
    <row r="348" spans="1:2" ht="30">
      <c r="A348" s="1483" t="s">
        <v>1260</v>
      </c>
      <c r="B348" s="1484" t="s">
        <v>72</v>
      </c>
    </row>
    <row r="349" spans="1:2" ht="16.5">
      <c r="A349" s="1485" t="s">
        <v>1261</v>
      </c>
      <c r="B349" s="1486" t="s">
        <v>73</v>
      </c>
    </row>
    <row r="350" spans="1:2" ht="16.5">
      <c r="A350" s="1485" t="s">
        <v>1262</v>
      </c>
      <c r="B350" s="1486" t="s">
        <v>74</v>
      </c>
    </row>
    <row r="351" spans="1:2" ht="16.5">
      <c r="A351" s="1485" t="s">
        <v>1263</v>
      </c>
      <c r="B351" s="1486" t="s">
        <v>1226</v>
      </c>
    </row>
    <row r="352" spans="1:2" ht="16.5">
      <c r="A352" s="1479" t="s">
        <v>1264</v>
      </c>
      <c r="B352" s="1481" t="s">
        <v>75</v>
      </c>
    </row>
    <row r="353" spans="1:2" ht="16.5">
      <c r="A353" s="1479" t="s">
        <v>1265</v>
      </c>
      <c r="B353" s="1481" t="s">
        <v>76</v>
      </c>
    </row>
    <row r="354" spans="1:2" ht="16.5">
      <c r="A354" s="1479" t="s">
        <v>1266</v>
      </c>
      <c r="B354" s="1481" t="s">
        <v>1227</v>
      </c>
    </row>
    <row r="355" spans="1:5" ht="16.5">
      <c r="A355" s="1479" t="s">
        <v>1267</v>
      </c>
      <c r="B355" s="1481" t="s">
        <v>77</v>
      </c>
      <c r="E355" s="1650"/>
    </row>
    <row r="356" spans="1:5" ht="16.5">
      <c r="A356" s="1479" t="s">
        <v>1268</v>
      </c>
      <c r="B356" s="1481" t="s">
        <v>78</v>
      </c>
      <c r="E356" s="1650"/>
    </row>
    <row r="357" spans="1:5" ht="16.5">
      <c r="A357" s="1479" t="s">
        <v>1269</v>
      </c>
      <c r="B357" s="1481" t="s">
        <v>79</v>
      </c>
      <c r="E357" s="1650"/>
    </row>
    <row r="358" spans="1:5" ht="16.5">
      <c r="A358" s="1479" t="s">
        <v>1270</v>
      </c>
      <c r="B358" s="1486" t="s">
        <v>80</v>
      </c>
      <c r="E358" s="1650"/>
    </row>
    <row r="359" spans="1:5" ht="16.5">
      <c r="A359" s="1479" t="s">
        <v>1271</v>
      </c>
      <c r="B359" s="1486" t="s">
        <v>81</v>
      </c>
      <c r="E359" s="1650"/>
    </row>
    <row r="360" spans="1:5" ht="16.5">
      <c r="A360" s="1479" t="s">
        <v>1272</v>
      </c>
      <c r="B360" s="1486" t="s">
        <v>1228</v>
      </c>
      <c r="E360" s="1650"/>
    </row>
    <row r="361" spans="1:5" ht="16.5">
      <c r="A361" s="1479" t="s">
        <v>1273</v>
      </c>
      <c r="B361" s="1481" t="s">
        <v>82</v>
      </c>
      <c r="E361" s="1650"/>
    </row>
    <row r="362" spans="1:5" ht="16.5">
      <c r="A362" s="1479" t="s">
        <v>1274</v>
      </c>
      <c r="B362" s="1481" t="s">
        <v>83</v>
      </c>
      <c r="E362" s="1650"/>
    </row>
    <row r="363" spans="1:5" ht="16.5">
      <c r="A363" s="1479" t="s">
        <v>1275</v>
      </c>
      <c r="B363" s="1486" t="s">
        <v>84</v>
      </c>
      <c r="E363" s="1650"/>
    </row>
    <row r="364" spans="1:5" ht="16.5">
      <c r="A364" s="1479" t="s">
        <v>1276</v>
      </c>
      <c r="B364" s="1481" t="s">
        <v>85</v>
      </c>
      <c r="E364" s="1650"/>
    </row>
    <row r="365" spans="1:5" ht="16.5">
      <c r="A365" s="1479" t="s">
        <v>1277</v>
      </c>
      <c r="B365" s="1481" t="s">
        <v>86</v>
      </c>
      <c r="E365" s="1650"/>
    </row>
    <row r="366" spans="1:5" ht="16.5">
      <c r="A366" s="1479" t="s">
        <v>1278</v>
      </c>
      <c r="B366" s="1481" t="s">
        <v>87</v>
      </c>
      <c r="E366" s="1650"/>
    </row>
    <row r="367" spans="1:5" ht="16.5">
      <c r="A367" s="1479" t="s">
        <v>1279</v>
      </c>
      <c r="B367" s="1481" t="s">
        <v>88</v>
      </c>
      <c r="E367" s="1650"/>
    </row>
    <row r="368" spans="1:5" ht="16.5">
      <c r="A368" s="1479" t="s">
        <v>1280</v>
      </c>
      <c r="B368" s="1481" t="s">
        <v>1229</v>
      </c>
      <c r="E368" s="1650"/>
    </row>
    <row r="369" spans="1:5" ht="16.5">
      <c r="A369" s="1479" t="s">
        <v>1980</v>
      </c>
      <c r="B369" s="1481" t="s">
        <v>1981</v>
      </c>
      <c r="E369" s="1650"/>
    </row>
    <row r="370" spans="1:5" ht="16.5">
      <c r="A370" s="1479" t="s">
        <v>2076</v>
      </c>
      <c r="B370" s="1481" t="s">
        <v>2077</v>
      </c>
      <c r="E370" s="1650"/>
    </row>
    <row r="371" spans="1:5" ht="16.5">
      <c r="A371" s="1479" t="s">
        <v>1281</v>
      </c>
      <c r="B371" s="1481" t="s">
        <v>444</v>
      </c>
      <c r="E371" s="1650"/>
    </row>
    <row r="372" spans="1:5" ht="16.5">
      <c r="A372" s="1487" t="s">
        <v>1282</v>
      </c>
      <c r="B372" s="1488" t="s">
        <v>445</v>
      </c>
      <c r="E372" s="1650"/>
    </row>
    <row r="373" spans="1:5" ht="16.5">
      <c r="A373" s="1489" t="s">
        <v>1283</v>
      </c>
      <c r="B373" s="1490" t="s">
        <v>446</v>
      </c>
      <c r="E373" s="1650"/>
    </row>
    <row r="374" spans="1:5" ht="16.5">
      <c r="A374" s="1489" t="s">
        <v>1284</v>
      </c>
      <c r="B374" s="1490" t="s">
        <v>447</v>
      </c>
      <c r="E374" s="1650"/>
    </row>
    <row r="375" spans="1:5" ht="16.5">
      <c r="A375" s="1489" t="s">
        <v>1285</v>
      </c>
      <c r="B375" s="1490" t="s">
        <v>448</v>
      </c>
      <c r="E375" s="1650"/>
    </row>
    <row r="376" spans="1:5" ht="17.25" thickBot="1">
      <c r="A376" s="1491" t="s">
        <v>1286</v>
      </c>
      <c r="B376" s="1492" t="s">
        <v>449</v>
      </c>
      <c r="E376" s="1650"/>
    </row>
    <row r="377" spans="1:5" ht="18">
      <c r="A377" s="1651"/>
      <c r="B377" s="1493" t="s">
        <v>1993</v>
      </c>
      <c r="E377" s="1650"/>
    </row>
    <row r="378" spans="1:5" ht="18">
      <c r="A378" s="1532"/>
      <c r="B378" s="1495" t="s">
        <v>1654</v>
      </c>
      <c r="E378" s="1650"/>
    </row>
    <row r="379" spans="1:5" ht="18">
      <c r="A379" s="1532"/>
      <c r="B379" s="1496" t="s">
        <v>1994</v>
      </c>
      <c r="E379" s="1650"/>
    </row>
    <row r="380" spans="1:5" ht="18">
      <c r="A380" s="1498" t="s">
        <v>1287</v>
      </c>
      <c r="B380" s="1497" t="s">
        <v>1995</v>
      </c>
      <c r="E380" s="1650"/>
    </row>
    <row r="381" spans="1:5" ht="18">
      <c r="A381" s="1498" t="s">
        <v>1288</v>
      </c>
      <c r="B381" s="1499" t="s">
        <v>1996</v>
      </c>
      <c r="E381" s="1650"/>
    </row>
    <row r="382" spans="1:5" ht="18">
      <c r="A382" s="1498" t="s">
        <v>1289</v>
      </c>
      <c r="B382" s="1500" t="s">
        <v>1997</v>
      </c>
      <c r="E382" s="1650"/>
    </row>
    <row r="383" spans="1:5" ht="18">
      <c r="A383" s="1498" t="s">
        <v>1290</v>
      </c>
      <c r="B383" s="1500" t="s">
        <v>1998</v>
      </c>
      <c r="E383" s="1650"/>
    </row>
    <row r="384" spans="1:5" ht="18">
      <c r="A384" s="1498" t="s">
        <v>1291</v>
      </c>
      <c r="B384" s="1500" t="s">
        <v>1999</v>
      </c>
      <c r="E384" s="1650"/>
    </row>
    <row r="385" spans="1:5" ht="18">
      <c r="A385" s="1498" t="s">
        <v>1292</v>
      </c>
      <c r="B385" s="1500" t="s">
        <v>2000</v>
      </c>
      <c r="E385" s="1650"/>
    </row>
    <row r="386" spans="1:5" ht="18">
      <c r="A386" s="1498" t="s">
        <v>1293</v>
      </c>
      <c r="B386" s="1500" t="s">
        <v>2001</v>
      </c>
      <c r="E386" s="1650"/>
    </row>
    <row r="387" spans="1:5" ht="18">
      <c r="A387" s="1498" t="s">
        <v>1294</v>
      </c>
      <c r="B387" s="1501" t="s">
        <v>2002</v>
      </c>
      <c r="E387" s="1650"/>
    </row>
    <row r="388" spans="1:5" ht="18">
      <c r="A388" s="1498" t="s">
        <v>1295</v>
      </c>
      <c r="B388" s="1501" t="s">
        <v>2003</v>
      </c>
      <c r="E388" s="1650"/>
    </row>
    <row r="389" spans="1:5" ht="18">
      <c r="A389" s="1498" t="s">
        <v>1296</v>
      </c>
      <c r="B389" s="1501" t="s">
        <v>2004</v>
      </c>
      <c r="E389" s="1650"/>
    </row>
    <row r="390" spans="1:5" ht="18">
      <c r="A390" s="1498" t="s">
        <v>1297</v>
      </c>
      <c r="B390" s="1501" t="s">
        <v>2005</v>
      </c>
      <c r="E390" s="1650"/>
    </row>
    <row r="391" spans="1:5" ht="18">
      <c r="A391" s="1498" t="s">
        <v>1298</v>
      </c>
      <c r="B391" s="1502" t="s">
        <v>2006</v>
      </c>
      <c r="E391" s="1650"/>
    </row>
    <row r="392" spans="1:5" ht="18">
      <c r="A392" s="1498" t="s">
        <v>1299</v>
      </c>
      <c r="B392" s="1502" t="s">
        <v>2007</v>
      </c>
      <c r="E392" s="1650"/>
    </row>
    <row r="393" spans="1:5" ht="18">
      <c r="A393" s="1498" t="s">
        <v>1300</v>
      </c>
      <c r="B393" s="1501" t="s">
        <v>2008</v>
      </c>
      <c r="E393" s="1650"/>
    </row>
    <row r="394" spans="1:5" ht="18">
      <c r="A394" s="1498" t="s">
        <v>1301</v>
      </c>
      <c r="B394" s="1501" t="s">
        <v>2009</v>
      </c>
      <c r="C394" s="1652" t="s">
        <v>178</v>
      </c>
      <c r="E394" s="1650"/>
    </row>
    <row r="395" spans="1:5" ht="18">
      <c r="A395" s="1498" t="s">
        <v>1302</v>
      </c>
      <c r="B395" s="1500" t="s">
        <v>2010</v>
      </c>
      <c r="C395" s="1652" t="s">
        <v>178</v>
      </c>
      <c r="E395" s="1650"/>
    </row>
    <row r="396" spans="1:5" ht="18">
      <c r="A396" s="1498" t="s">
        <v>1303</v>
      </c>
      <c r="B396" s="1501" t="s">
        <v>2011</v>
      </c>
      <c r="C396" s="1652" t="s">
        <v>178</v>
      </c>
      <c r="E396" s="1650"/>
    </row>
    <row r="397" spans="1:5" ht="18">
      <c r="A397" s="1498" t="s">
        <v>1304</v>
      </c>
      <c r="B397" s="1501" t="s">
        <v>2012</v>
      </c>
      <c r="C397" s="1652" t="s">
        <v>178</v>
      </c>
      <c r="E397" s="1650"/>
    </row>
    <row r="398" spans="1:5" ht="18">
      <c r="A398" s="1498" t="s">
        <v>1305</v>
      </c>
      <c r="B398" s="1501" t="s">
        <v>2013</v>
      </c>
      <c r="C398" s="1652" t="s">
        <v>178</v>
      </c>
      <c r="E398" s="1650"/>
    </row>
    <row r="399" spans="1:5" ht="18">
      <c r="A399" s="1498" t="s">
        <v>1306</v>
      </c>
      <c r="B399" s="1501" t="s">
        <v>2014</v>
      </c>
      <c r="C399" s="1652" t="s">
        <v>178</v>
      </c>
      <c r="E399" s="1650"/>
    </row>
    <row r="400" spans="1:5" ht="18">
      <c r="A400" s="1498" t="s">
        <v>1307</v>
      </c>
      <c r="B400" s="1501" t="s">
        <v>2015</v>
      </c>
      <c r="C400" s="1652" t="s">
        <v>178</v>
      </c>
      <c r="E400" s="1650"/>
    </row>
    <row r="401" spans="1:5" ht="18">
      <c r="A401" s="1498" t="s">
        <v>1308</v>
      </c>
      <c r="B401" s="1501" t="s">
        <v>2016</v>
      </c>
      <c r="C401" s="1652" t="s">
        <v>178</v>
      </c>
      <c r="E401" s="1650"/>
    </row>
    <row r="402" spans="1:5" ht="18">
      <c r="A402" s="1498" t="s">
        <v>1309</v>
      </c>
      <c r="B402" s="1501" t="s">
        <v>2017</v>
      </c>
      <c r="C402" s="1652" t="s">
        <v>178</v>
      </c>
      <c r="E402" s="1650"/>
    </row>
    <row r="403" spans="1:5" ht="18">
      <c r="A403" s="1498" t="s">
        <v>1310</v>
      </c>
      <c r="B403" s="1500" t="s">
        <v>2018</v>
      </c>
      <c r="C403" s="1652" t="s">
        <v>178</v>
      </c>
      <c r="E403" s="1650"/>
    </row>
    <row r="404" spans="1:5" ht="18">
      <c r="A404" s="1498" t="s">
        <v>1311</v>
      </c>
      <c r="B404" s="1501" t="s">
        <v>2019</v>
      </c>
      <c r="C404" s="1652" t="s">
        <v>178</v>
      </c>
      <c r="E404" s="1650"/>
    </row>
    <row r="405" spans="1:5" ht="18">
      <c r="A405" s="1498" t="s">
        <v>1312</v>
      </c>
      <c r="B405" s="1500" t="s">
        <v>2020</v>
      </c>
      <c r="C405" s="1652" t="s">
        <v>178</v>
      </c>
      <c r="E405" s="1650"/>
    </row>
    <row r="406" spans="1:5" ht="18">
      <c r="A406" s="1498" t="s">
        <v>1313</v>
      </c>
      <c r="B406" s="1500" t="s">
        <v>2021</v>
      </c>
      <c r="C406" s="1652" t="s">
        <v>178</v>
      </c>
      <c r="E406" s="1650"/>
    </row>
    <row r="407" spans="1:5" ht="18">
      <c r="A407" s="1498" t="s">
        <v>1314</v>
      </c>
      <c r="B407" s="1500" t="s">
        <v>2022</v>
      </c>
      <c r="C407" s="1652" t="s">
        <v>178</v>
      </c>
      <c r="E407" s="1650"/>
    </row>
    <row r="408" spans="1:5" ht="18">
      <c r="A408" s="1498" t="s">
        <v>1315</v>
      </c>
      <c r="B408" s="1500" t="s">
        <v>2023</v>
      </c>
      <c r="C408" s="1652" t="s">
        <v>178</v>
      </c>
      <c r="E408" s="1650"/>
    </row>
    <row r="409" spans="1:5" ht="18">
      <c r="A409" s="1498" t="s">
        <v>1316</v>
      </c>
      <c r="B409" s="1500" t="s">
        <v>2024</v>
      </c>
      <c r="C409" s="1652" t="s">
        <v>178</v>
      </c>
      <c r="E409" s="1650"/>
    </row>
    <row r="410" spans="1:5" ht="18">
      <c r="A410" s="1498" t="s">
        <v>1317</v>
      </c>
      <c r="B410" s="1500" t="s">
        <v>2025</v>
      </c>
      <c r="C410" s="1652" t="s">
        <v>178</v>
      </c>
      <c r="E410" s="1650"/>
    </row>
    <row r="411" spans="1:5" ht="18">
      <c r="A411" s="1498" t="s">
        <v>1318</v>
      </c>
      <c r="B411" s="1500" t="s">
        <v>2026</v>
      </c>
      <c r="C411" s="1652" t="s">
        <v>178</v>
      </c>
      <c r="E411" s="1650"/>
    </row>
    <row r="412" spans="1:5" ht="18">
      <c r="A412" s="1498" t="s">
        <v>1319</v>
      </c>
      <c r="B412" s="1500" t="s">
        <v>2027</v>
      </c>
      <c r="C412" s="1652" t="s">
        <v>178</v>
      </c>
      <c r="E412" s="1650"/>
    </row>
    <row r="413" spans="1:5" ht="18">
      <c r="A413" s="1498" t="s">
        <v>1320</v>
      </c>
      <c r="B413" s="1503" t="s">
        <v>2028</v>
      </c>
      <c r="C413" s="1652" t="s">
        <v>178</v>
      </c>
      <c r="E413" s="1650"/>
    </row>
    <row r="414" spans="1:5" ht="18">
      <c r="A414" s="1498" t="s">
        <v>1321</v>
      </c>
      <c r="B414" s="1653" t="s">
        <v>1230</v>
      </c>
      <c r="C414" s="1652" t="s">
        <v>178</v>
      </c>
      <c r="E414" s="1650"/>
    </row>
    <row r="415" spans="1:5" ht="18">
      <c r="A415" s="1533" t="s">
        <v>1322</v>
      </c>
      <c r="B415" s="1504" t="s">
        <v>1655</v>
      </c>
      <c r="C415" s="1652" t="s">
        <v>178</v>
      </c>
      <c r="E415" s="1650"/>
    </row>
    <row r="416" spans="1:5" ht="18">
      <c r="A416" s="1532" t="s">
        <v>178</v>
      </c>
      <c r="B416" s="1505" t="s">
        <v>1656</v>
      </c>
      <c r="C416" s="1652" t="s">
        <v>178</v>
      </c>
      <c r="E416" s="1650"/>
    </row>
    <row r="417" spans="1:5" ht="18">
      <c r="A417" s="1510" t="s">
        <v>1323</v>
      </c>
      <c r="B417" s="1506" t="s">
        <v>2029</v>
      </c>
      <c r="C417" s="1652" t="s">
        <v>178</v>
      </c>
      <c r="E417" s="1650"/>
    </row>
    <row r="418" spans="1:5" ht="18">
      <c r="A418" s="1498" t="s">
        <v>1324</v>
      </c>
      <c r="B418" s="1486" t="s">
        <v>2030</v>
      </c>
      <c r="C418" s="1652" t="s">
        <v>178</v>
      </c>
      <c r="E418" s="1650"/>
    </row>
    <row r="419" spans="1:5" ht="18">
      <c r="A419" s="1534" t="s">
        <v>1325</v>
      </c>
      <c r="B419" s="1507" t="s">
        <v>2031</v>
      </c>
      <c r="C419" s="1652" t="s">
        <v>178</v>
      </c>
      <c r="E419" s="1650"/>
    </row>
    <row r="420" spans="1:5" ht="18">
      <c r="A420" s="1494" t="s">
        <v>178</v>
      </c>
      <c r="B420" s="1508" t="s">
        <v>1657</v>
      </c>
      <c r="C420" s="1652" t="s">
        <v>178</v>
      </c>
      <c r="E420" s="1650"/>
    </row>
    <row r="421" spans="1:5" ht="16.5">
      <c r="A421" s="1479" t="s">
        <v>1277</v>
      </c>
      <c r="B421" s="1481" t="s">
        <v>86</v>
      </c>
      <c r="C421" s="1652" t="s">
        <v>178</v>
      </c>
      <c r="E421" s="1650"/>
    </row>
    <row r="422" spans="1:5" ht="16.5">
      <c r="A422" s="1479" t="s">
        <v>1278</v>
      </c>
      <c r="B422" s="1481" t="s">
        <v>87</v>
      </c>
      <c r="C422" s="1652" t="s">
        <v>178</v>
      </c>
      <c r="E422" s="1650"/>
    </row>
    <row r="423" spans="1:5" ht="16.5">
      <c r="A423" s="1535" t="s">
        <v>1279</v>
      </c>
      <c r="B423" s="1509" t="s">
        <v>88</v>
      </c>
      <c r="C423" s="1652" t="s">
        <v>178</v>
      </c>
      <c r="E423" s="1650"/>
    </row>
    <row r="424" spans="1:5" ht="18">
      <c r="A424" s="1532" t="s">
        <v>178</v>
      </c>
      <c r="B424" s="1508" t="s">
        <v>1658</v>
      </c>
      <c r="C424" s="1652" t="s">
        <v>178</v>
      </c>
      <c r="E424" s="1650"/>
    </row>
    <row r="425" spans="1:5" ht="18">
      <c r="A425" s="1510" t="s">
        <v>1326</v>
      </c>
      <c r="B425" s="1506" t="s">
        <v>1231</v>
      </c>
      <c r="C425" s="1652" t="s">
        <v>178</v>
      </c>
      <c r="E425" s="1650"/>
    </row>
    <row r="426" spans="1:5" ht="18">
      <c r="A426" s="1510" t="s">
        <v>1327</v>
      </c>
      <c r="B426" s="1506" t="s">
        <v>1232</v>
      </c>
      <c r="C426" s="1652" t="s">
        <v>178</v>
      </c>
      <c r="E426" s="1650"/>
    </row>
    <row r="427" spans="1:5" ht="18">
      <c r="A427" s="1510" t="s">
        <v>1328</v>
      </c>
      <c r="B427" s="1506" t="s">
        <v>179</v>
      </c>
      <c r="C427" s="1652" t="s">
        <v>178</v>
      </c>
      <c r="E427" s="1650"/>
    </row>
    <row r="428" spans="1:5" ht="18.75" thickBot="1">
      <c r="A428" s="1536" t="s">
        <v>1329</v>
      </c>
      <c r="B428" s="1511" t="s">
        <v>180</v>
      </c>
      <c r="C428" s="1652" t="s">
        <v>178</v>
      </c>
      <c r="E428" s="1650"/>
    </row>
    <row r="429" spans="1:5" ht="17.25" thickBot="1">
      <c r="A429" s="1537" t="s">
        <v>1330</v>
      </c>
      <c r="B429" s="1511" t="s">
        <v>1233</v>
      </c>
      <c r="C429" s="1652" t="s">
        <v>178</v>
      </c>
      <c r="E429" s="1650"/>
    </row>
    <row r="430" spans="1:5" ht="16.5">
      <c r="A430" s="1537" t="s">
        <v>1331</v>
      </c>
      <c r="B430" s="1512" t="s">
        <v>708</v>
      </c>
      <c r="C430" s="1652" t="s">
        <v>178</v>
      </c>
      <c r="E430" s="1650"/>
    </row>
    <row r="431" spans="1:5" ht="16.5">
      <c r="A431" s="1479" t="s">
        <v>1332</v>
      </c>
      <c r="B431" s="1481" t="s">
        <v>709</v>
      </c>
      <c r="C431" s="1652" t="s">
        <v>178</v>
      </c>
      <c r="E431" s="1650"/>
    </row>
    <row r="432" spans="1:5" ht="18.75" thickBot="1">
      <c r="A432" s="1538" t="s">
        <v>1333</v>
      </c>
      <c r="B432" s="1513" t="s">
        <v>710</v>
      </c>
      <c r="C432" s="1652" t="s">
        <v>178</v>
      </c>
      <c r="E432" s="1650"/>
    </row>
    <row r="433" spans="1:5" ht="16.5">
      <c r="A433" s="1477" t="s">
        <v>1334</v>
      </c>
      <c r="B433" s="1514" t="s">
        <v>711</v>
      </c>
      <c r="C433" s="1652" t="s">
        <v>178</v>
      </c>
      <c r="E433" s="1650"/>
    </row>
    <row r="434" spans="1:5" ht="16.5">
      <c r="A434" s="1539" t="s">
        <v>1335</v>
      </c>
      <c r="B434" s="1481" t="s">
        <v>712</v>
      </c>
      <c r="C434" s="1652" t="s">
        <v>178</v>
      </c>
      <c r="E434" s="1650"/>
    </row>
    <row r="435" spans="1:5" ht="16.5">
      <c r="A435" s="1479" t="s">
        <v>1336</v>
      </c>
      <c r="B435" s="1515" t="s">
        <v>296</v>
      </c>
      <c r="C435" s="1652" t="s">
        <v>178</v>
      </c>
      <c r="E435" s="1650"/>
    </row>
    <row r="436" spans="1:5" ht="17.25" thickBot="1">
      <c r="A436" s="1491" t="s">
        <v>1337</v>
      </c>
      <c r="B436" s="1516" t="s">
        <v>297</v>
      </c>
      <c r="C436" s="1652" t="s">
        <v>178</v>
      </c>
      <c r="E436" s="1650"/>
    </row>
    <row r="437" spans="1:5" ht="18">
      <c r="A437" s="1498" t="s">
        <v>1338</v>
      </c>
      <c r="B437" s="1517" t="s">
        <v>1659</v>
      </c>
      <c r="C437" s="1652" t="s">
        <v>178</v>
      </c>
      <c r="E437" s="1650"/>
    </row>
    <row r="438" spans="1:5" ht="18">
      <c r="A438" s="1498" t="s">
        <v>1339</v>
      </c>
      <c r="B438" s="1518" t="s">
        <v>1660</v>
      </c>
      <c r="C438" s="1652" t="s">
        <v>178</v>
      </c>
      <c r="E438" s="1650"/>
    </row>
    <row r="439" spans="1:5" ht="18">
      <c r="A439" s="1498" t="s">
        <v>1340</v>
      </c>
      <c r="B439" s="1519" t="s">
        <v>1661</v>
      </c>
      <c r="C439" s="1652" t="s">
        <v>178</v>
      </c>
      <c r="E439" s="1650"/>
    </row>
    <row r="440" spans="1:5" ht="18">
      <c r="A440" s="1498" t="s">
        <v>1341</v>
      </c>
      <c r="B440" s="1518" t="s">
        <v>1662</v>
      </c>
      <c r="C440" s="1652" t="s">
        <v>178</v>
      </c>
      <c r="E440" s="1650"/>
    </row>
    <row r="441" spans="1:5" ht="18">
      <c r="A441" s="1498" t="s">
        <v>1342</v>
      </c>
      <c r="B441" s="1518" t="s">
        <v>1663</v>
      </c>
      <c r="C441" s="1652" t="s">
        <v>178</v>
      </c>
      <c r="E441" s="1650"/>
    </row>
    <row r="442" spans="1:5" ht="18">
      <c r="A442" s="1498" t="s">
        <v>1343</v>
      </c>
      <c r="B442" s="1520" t="s">
        <v>1664</v>
      </c>
      <c r="C442" s="1652" t="s">
        <v>178</v>
      </c>
      <c r="E442" s="1650"/>
    </row>
    <row r="443" spans="1:5" ht="18">
      <c r="A443" s="1498" t="s">
        <v>1344</v>
      </c>
      <c r="B443" s="1520" t="s">
        <v>1665</v>
      </c>
      <c r="C443" s="1652" t="s">
        <v>178</v>
      </c>
      <c r="E443" s="1650"/>
    </row>
    <row r="444" spans="1:5" ht="18">
      <c r="A444" s="1498" t="s">
        <v>1345</v>
      </c>
      <c r="B444" s="1520" t="s">
        <v>1666</v>
      </c>
      <c r="C444" s="1652" t="s">
        <v>178</v>
      </c>
      <c r="E444" s="1650"/>
    </row>
    <row r="445" spans="1:5" ht="18">
      <c r="A445" s="1498" t="s">
        <v>1346</v>
      </c>
      <c r="B445" s="1520" t="s">
        <v>1667</v>
      </c>
      <c r="C445" s="1652" t="s">
        <v>178</v>
      </c>
      <c r="E445" s="1650"/>
    </row>
    <row r="446" spans="1:5" ht="18">
      <c r="A446" s="1498" t="s">
        <v>1347</v>
      </c>
      <c r="B446" s="1520" t="s">
        <v>1668</v>
      </c>
      <c r="C446" s="1652" t="s">
        <v>178</v>
      </c>
      <c r="E446" s="1650"/>
    </row>
    <row r="447" spans="1:5" ht="18">
      <c r="A447" s="1498" t="s">
        <v>1348</v>
      </c>
      <c r="B447" s="1518" t="s">
        <v>1669</v>
      </c>
      <c r="C447" s="1652" t="s">
        <v>178</v>
      </c>
      <c r="E447" s="1650"/>
    </row>
    <row r="448" spans="1:5" ht="18">
      <c r="A448" s="1498" t="s">
        <v>1349</v>
      </c>
      <c r="B448" s="1518" t="s">
        <v>1670</v>
      </c>
      <c r="C448" s="1652" t="s">
        <v>178</v>
      </c>
      <c r="E448" s="1650"/>
    </row>
    <row r="449" spans="1:5" ht="18">
      <c r="A449" s="1498" t="s">
        <v>1350</v>
      </c>
      <c r="B449" s="1518" t="s">
        <v>1671</v>
      </c>
      <c r="C449" s="1652" t="s">
        <v>178</v>
      </c>
      <c r="E449" s="1650"/>
    </row>
    <row r="450" spans="1:5" ht="18.75" thickBot="1">
      <c r="A450" s="1498" t="s">
        <v>1351</v>
      </c>
      <c r="B450" s="1521" t="s">
        <v>1672</v>
      </c>
      <c r="C450" s="1652" t="s">
        <v>178</v>
      </c>
      <c r="E450" s="1650"/>
    </row>
    <row r="451" spans="1:5" ht="18">
      <c r="A451" s="1498" t="s">
        <v>1352</v>
      </c>
      <c r="B451" s="1517" t="s">
        <v>1673</v>
      </c>
      <c r="C451" s="1652" t="s">
        <v>178</v>
      </c>
      <c r="E451" s="1650"/>
    </row>
    <row r="452" spans="1:5" ht="18">
      <c r="A452" s="1498" t="s">
        <v>1353</v>
      </c>
      <c r="B452" s="1519" t="s">
        <v>1674</v>
      </c>
      <c r="C452" s="1652" t="s">
        <v>178</v>
      </c>
      <c r="E452" s="1650"/>
    </row>
    <row r="453" spans="1:5" ht="18">
      <c r="A453" s="1498" t="s">
        <v>1354</v>
      </c>
      <c r="B453" s="1518" t="s">
        <v>1675</v>
      </c>
      <c r="C453" s="1652" t="s">
        <v>178</v>
      </c>
      <c r="E453" s="1650"/>
    </row>
    <row r="454" spans="1:5" ht="18">
      <c r="A454" s="1498" t="s">
        <v>1355</v>
      </c>
      <c r="B454" s="1518" t="s">
        <v>1676</v>
      </c>
      <c r="C454" s="1652" t="s">
        <v>178</v>
      </c>
      <c r="E454" s="1650"/>
    </row>
    <row r="455" spans="1:5" ht="18">
      <c r="A455" s="1498" t="s">
        <v>1356</v>
      </c>
      <c r="B455" s="1518" t="s">
        <v>1677</v>
      </c>
      <c r="C455" s="1652" t="s">
        <v>178</v>
      </c>
      <c r="E455" s="1650"/>
    </row>
    <row r="456" spans="1:5" ht="18">
      <c r="A456" s="1498" t="s">
        <v>1357</v>
      </c>
      <c r="B456" s="1518" t="s">
        <v>1678</v>
      </c>
      <c r="C456" s="1652" t="s">
        <v>178</v>
      </c>
      <c r="E456" s="1650"/>
    </row>
    <row r="457" spans="1:5" ht="18">
      <c r="A457" s="1498" t="s">
        <v>1358</v>
      </c>
      <c r="B457" s="1518" t="s">
        <v>1679</v>
      </c>
      <c r="C457" s="1652" t="s">
        <v>178</v>
      </c>
      <c r="E457" s="1650"/>
    </row>
    <row r="458" spans="1:5" ht="18">
      <c r="A458" s="1498" t="s">
        <v>1359</v>
      </c>
      <c r="B458" s="1518" t="s">
        <v>1680</v>
      </c>
      <c r="C458" s="1652" t="s">
        <v>178</v>
      </c>
      <c r="E458" s="1650"/>
    </row>
    <row r="459" spans="1:5" ht="18">
      <c r="A459" s="1498" t="s">
        <v>1360</v>
      </c>
      <c r="B459" s="1518" t="s">
        <v>1681</v>
      </c>
      <c r="C459" s="1652" t="s">
        <v>178</v>
      </c>
      <c r="E459" s="1650"/>
    </row>
    <row r="460" spans="1:5" ht="18">
      <c r="A460" s="1498" t="s">
        <v>1361</v>
      </c>
      <c r="B460" s="1518" t="s">
        <v>1682</v>
      </c>
      <c r="C460" s="1652" t="s">
        <v>178</v>
      </c>
      <c r="E460" s="1650"/>
    </row>
    <row r="461" spans="1:5" ht="18">
      <c r="A461" s="1498" t="s">
        <v>1362</v>
      </c>
      <c r="B461" s="1518" t="s">
        <v>1683</v>
      </c>
      <c r="C461" s="1652" t="s">
        <v>178</v>
      </c>
      <c r="E461" s="1650"/>
    </row>
    <row r="462" spans="1:5" ht="18">
      <c r="A462" s="1498" t="s">
        <v>1363</v>
      </c>
      <c r="B462" s="1518" t="s">
        <v>1684</v>
      </c>
      <c r="C462" s="1652" t="s">
        <v>178</v>
      </c>
      <c r="E462" s="1650"/>
    </row>
    <row r="463" spans="1:5" ht="18.75" thickBot="1">
      <c r="A463" s="1498" t="s">
        <v>1364</v>
      </c>
      <c r="B463" s="1521" t="s">
        <v>1685</v>
      </c>
      <c r="C463" s="1652" t="s">
        <v>178</v>
      </c>
      <c r="E463" s="1650"/>
    </row>
    <row r="464" spans="1:5" ht="18">
      <c r="A464" s="1498" t="s">
        <v>1365</v>
      </c>
      <c r="B464" s="1517" t="s">
        <v>1686</v>
      </c>
      <c r="C464" s="1652" t="s">
        <v>178</v>
      </c>
      <c r="E464" s="1650"/>
    </row>
    <row r="465" spans="1:5" ht="18">
      <c r="A465" s="1498" t="s">
        <v>1366</v>
      </c>
      <c r="B465" s="1518" t="s">
        <v>1687</v>
      </c>
      <c r="C465" s="1652" t="s">
        <v>178</v>
      </c>
      <c r="E465" s="1650"/>
    </row>
    <row r="466" spans="1:5" ht="18">
      <c r="A466" s="1498" t="s">
        <v>1367</v>
      </c>
      <c r="B466" s="1518" t="s">
        <v>1688</v>
      </c>
      <c r="C466" s="1652" t="s">
        <v>178</v>
      </c>
      <c r="E466" s="1650"/>
    </row>
    <row r="467" spans="1:5" ht="18">
      <c r="A467" s="1498" t="s">
        <v>1368</v>
      </c>
      <c r="B467" s="1518" t="s">
        <v>1689</v>
      </c>
      <c r="C467" s="1652" t="s">
        <v>178</v>
      </c>
      <c r="E467" s="1650"/>
    </row>
    <row r="468" spans="1:5" ht="18">
      <c r="A468" s="1498" t="s">
        <v>1369</v>
      </c>
      <c r="B468" s="1519" t="s">
        <v>1690</v>
      </c>
      <c r="C468" s="1652" t="s">
        <v>178</v>
      </c>
      <c r="E468" s="1650"/>
    </row>
    <row r="469" spans="1:5" ht="18">
      <c r="A469" s="1498" t="s">
        <v>1370</v>
      </c>
      <c r="B469" s="1518" t="s">
        <v>1691</v>
      </c>
      <c r="C469" s="1652" t="s">
        <v>178</v>
      </c>
      <c r="E469" s="1650"/>
    </row>
    <row r="470" spans="1:5" ht="18">
      <c r="A470" s="1498" t="s">
        <v>1371</v>
      </c>
      <c r="B470" s="1518" t="s">
        <v>1692</v>
      </c>
      <c r="C470" s="1652" t="s">
        <v>178</v>
      </c>
      <c r="E470" s="1650"/>
    </row>
    <row r="471" spans="1:5" ht="18">
      <c r="A471" s="1498" t="s">
        <v>1372</v>
      </c>
      <c r="B471" s="1518" t="s">
        <v>1693</v>
      </c>
      <c r="C471" s="1652" t="s">
        <v>178</v>
      </c>
      <c r="E471" s="1650"/>
    </row>
    <row r="472" spans="1:5" ht="18">
      <c r="A472" s="1498" t="s">
        <v>1373</v>
      </c>
      <c r="B472" s="1518" t="s">
        <v>1694</v>
      </c>
      <c r="C472" s="1652" t="s">
        <v>178</v>
      </c>
      <c r="E472" s="1650"/>
    </row>
    <row r="473" spans="1:5" ht="18">
      <c r="A473" s="1498" t="s">
        <v>1374</v>
      </c>
      <c r="B473" s="1518" t="s">
        <v>1695</v>
      </c>
      <c r="C473" s="1652" t="s">
        <v>178</v>
      </c>
      <c r="E473" s="1650"/>
    </row>
    <row r="474" spans="1:5" ht="18">
      <c r="A474" s="1498" t="s">
        <v>1375</v>
      </c>
      <c r="B474" s="1518" t="s">
        <v>1696</v>
      </c>
      <c r="C474" s="1652" t="s">
        <v>178</v>
      </c>
      <c r="E474" s="1650"/>
    </row>
    <row r="475" spans="1:5" ht="18.75" thickBot="1">
      <c r="A475" s="1498" t="s">
        <v>1376</v>
      </c>
      <c r="B475" s="1521" t="s">
        <v>1697</v>
      </c>
      <c r="C475" s="1652" t="s">
        <v>178</v>
      </c>
      <c r="E475" s="1650"/>
    </row>
    <row r="476" spans="1:5" ht="18">
      <c r="A476" s="1498" t="s">
        <v>1377</v>
      </c>
      <c r="B476" s="1522" t="s">
        <v>1698</v>
      </c>
      <c r="C476" s="1652" t="s">
        <v>178</v>
      </c>
      <c r="E476" s="1650"/>
    </row>
    <row r="477" spans="1:5" ht="18">
      <c r="A477" s="1498" t="s">
        <v>1378</v>
      </c>
      <c r="B477" s="1518" t="s">
        <v>1699</v>
      </c>
      <c r="C477" s="1652" t="s">
        <v>178</v>
      </c>
      <c r="E477" s="1650"/>
    </row>
    <row r="478" spans="1:5" ht="18">
      <c r="A478" s="1498" t="s">
        <v>1379</v>
      </c>
      <c r="B478" s="1518" t="s">
        <v>1700</v>
      </c>
      <c r="C478" s="1652" t="s">
        <v>178</v>
      </c>
      <c r="E478" s="1650"/>
    </row>
    <row r="479" spans="1:5" ht="18">
      <c r="A479" s="1498" t="s">
        <v>1380</v>
      </c>
      <c r="B479" s="1518" t="s">
        <v>1701</v>
      </c>
      <c r="C479" s="1652" t="s">
        <v>178</v>
      </c>
      <c r="E479" s="1650"/>
    </row>
    <row r="480" spans="1:5" ht="18">
      <c r="A480" s="1498" t="s">
        <v>1381</v>
      </c>
      <c r="B480" s="1518" t="s">
        <v>1702</v>
      </c>
      <c r="C480" s="1652" t="s">
        <v>178</v>
      </c>
      <c r="E480" s="1650"/>
    </row>
    <row r="481" spans="1:5" ht="18">
      <c r="A481" s="1498" t="s">
        <v>1382</v>
      </c>
      <c r="B481" s="1518" t="s">
        <v>1703</v>
      </c>
      <c r="C481" s="1652" t="s">
        <v>178</v>
      </c>
      <c r="E481" s="1650"/>
    </row>
    <row r="482" spans="1:5" ht="18">
      <c r="A482" s="1498" t="s">
        <v>1383</v>
      </c>
      <c r="B482" s="1518" t="s">
        <v>1704</v>
      </c>
      <c r="C482" s="1652" t="s">
        <v>178</v>
      </c>
      <c r="E482" s="1650"/>
    </row>
    <row r="483" spans="1:5" ht="18">
      <c r="A483" s="1498" t="s">
        <v>1384</v>
      </c>
      <c r="B483" s="1518" t="s">
        <v>1705</v>
      </c>
      <c r="C483" s="1652" t="s">
        <v>178</v>
      </c>
      <c r="E483" s="1650"/>
    </row>
    <row r="484" spans="1:5" ht="18">
      <c r="A484" s="1498" t="s">
        <v>1385</v>
      </c>
      <c r="B484" s="1518" t="s">
        <v>1706</v>
      </c>
      <c r="C484" s="1652" t="s">
        <v>178</v>
      </c>
      <c r="E484" s="1650"/>
    </row>
    <row r="485" spans="1:5" ht="18.75" thickBot="1">
      <c r="A485" s="1498" t="s">
        <v>1386</v>
      </c>
      <c r="B485" s="1521" t="s">
        <v>1707</v>
      </c>
      <c r="C485" s="1652" t="s">
        <v>178</v>
      </c>
      <c r="E485" s="1650"/>
    </row>
    <row r="486" spans="1:5" ht="18">
      <c r="A486" s="1498" t="s">
        <v>1387</v>
      </c>
      <c r="B486" s="1517" t="s">
        <v>1708</v>
      </c>
      <c r="C486" s="1652" t="s">
        <v>178</v>
      </c>
      <c r="E486" s="1650"/>
    </row>
    <row r="487" spans="1:5" ht="18">
      <c r="A487" s="1498" t="s">
        <v>1388</v>
      </c>
      <c r="B487" s="1518" t="s">
        <v>1709</v>
      </c>
      <c r="C487" s="1652" t="s">
        <v>178</v>
      </c>
      <c r="E487" s="1650"/>
    </row>
    <row r="488" spans="1:5" ht="18">
      <c r="A488" s="1498" t="s">
        <v>1389</v>
      </c>
      <c r="B488" s="1518" t="s">
        <v>1710</v>
      </c>
      <c r="C488" s="1652" t="s">
        <v>178</v>
      </c>
      <c r="E488" s="1650"/>
    </row>
    <row r="489" spans="1:5" ht="18">
      <c r="A489" s="1498" t="s">
        <v>1390</v>
      </c>
      <c r="B489" s="1519" t="s">
        <v>1711</v>
      </c>
      <c r="C489" s="1652" t="s">
        <v>178</v>
      </c>
      <c r="E489" s="1650"/>
    </row>
    <row r="490" spans="1:5" ht="18">
      <c r="A490" s="1498" t="s">
        <v>1391</v>
      </c>
      <c r="B490" s="1518" t="s">
        <v>1712</v>
      </c>
      <c r="C490" s="1652" t="s">
        <v>178</v>
      </c>
      <c r="E490" s="1650"/>
    </row>
    <row r="491" spans="1:5" ht="18">
      <c r="A491" s="1498" t="s">
        <v>1392</v>
      </c>
      <c r="B491" s="1518" t="s">
        <v>1713</v>
      </c>
      <c r="C491" s="1652" t="s">
        <v>178</v>
      </c>
      <c r="E491" s="1650"/>
    </row>
    <row r="492" spans="1:5" ht="18">
      <c r="A492" s="1498" t="s">
        <v>1393</v>
      </c>
      <c r="B492" s="1518" t="s">
        <v>1714</v>
      </c>
      <c r="C492" s="1652" t="s">
        <v>178</v>
      </c>
      <c r="E492" s="1650"/>
    </row>
    <row r="493" spans="1:5" ht="18">
      <c r="A493" s="1498" t="s">
        <v>1394</v>
      </c>
      <c r="B493" s="1518" t="s">
        <v>1715</v>
      </c>
      <c r="C493" s="1652" t="s">
        <v>178</v>
      </c>
      <c r="E493" s="1650"/>
    </row>
    <row r="494" spans="1:5" ht="18">
      <c r="A494" s="1498" t="s">
        <v>1395</v>
      </c>
      <c r="B494" s="1518" t="s">
        <v>1716</v>
      </c>
      <c r="C494" s="1652" t="s">
        <v>178</v>
      </c>
      <c r="E494" s="1650"/>
    </row>
    <row r="495" spans="1:5" ht="18">
      <c r="A495" s="1498" t="s">
        <v>1396</v>
      </c>
      <c r="B495" s="1518" t="s">
        <v>1717</v>
      </c>
      <c r="C495" s="1652" t="s">
        <v>178</v>
      </c>
      <c r="E495" s="1650"/>
    </row>
    <row r="496" spans="1:5" ht="18.75" thickBot="1">
      <c r="A496" s="1498" t="s">
        <v>1397</v>
      </c>
      <c r="B496" s="1521" t="s">
        <v>1718</v>
      </c>
      <c r="C496" s="1652" t="s">
        <v>178</v>
      </c>
      <c r="E496" s="1650"/>
    </row>
    <row r="497" spans="1:5" ht="18">
      <c r="A497" s="1498" t="s">
        <v>1398</v>
      </c>
      <c r="B497" s="1517" t="s">
        <v>1719</v>
      </c>
      <c r="C497" s="1652" t="s">
        <v>178</v>
      </c>
      <c r="E497" s="1650"/>
    </row>
    <row r="498" spans="1:5" ht="18">
      <c r="A498" s="1498" t="s">
        <v>1399</v>
      </c>
      <c r="B498" s="1518" t="s">
        <v>1720</v>
      </c>
      <c r="C498" s="1652" t="s">
        <v>178</v>
      </c>
      <c r="E498" s="1650"/>
    </row>
    <row r="499" spans="1:5" ht="18">
      <c r="A499" s="1498" t="s">
        <v>1400</v>
      </c>
      <c r="B499" s="1519" t="s">
        <v>1721</v>
      </c>
      <c r="C499" s="1652" t="s">
        <v>178</v>
      </c>
      <c r="E499" s="1650"/>
    </row>
    <row r="500" spans="1:5" ht="18">
      <c r="A500" s="1498" t="s">
        <v>1401</v>
      </c>
      <c r="B500" s="1518" t="s">
        <v>1722</v>
      </c>
      <c r="C500" s="1652" t="s">
        <v>178</v>
      </c>
      <c r="E500" s="1650"/>
    </row>
    <row r="501" spans="1:5" ht="18">
      <c r="A501" s="1498" t="s">
        <v>1402</v>
      </c>
      <c r="B501" s="1518" t="s">
        <v>1723</v>
      </c>
      <c r="C501" s="1652" t="s">
        <v>178</v>
      </c>
      <c r="E501" s="1650"/>
    </row>
    <row r="502" spans="1:5" ht="18">
      <c r="A502" s="1498" t="s">
        <v>1403</v>
      </c>
      <c r="B502" s="1518" t="s">
        <v>1724</v>
      </c>
      <c r="C502" s="1652" t="s">
        <v>178</v>
      </c>
      <c r="E502" s="1650"/>
    </row>
    <row r="503" spans="1:5" ht="18">
      <c r="A503" s="1498" t="s">
        <v>1404</v>
      </c>
      <c r="B503" s="1518" t="s">
        <v>1725</v>
      </c>
      <c r="C503" s="1652" t="s">
        <v>178</v>
      </c>
      <c r="E503" s="1650"/>
    </row>
    <row r="504" spans="1:5" ht="18">
      <c r="A504" s="1498" t="s">
        <v>1405</v>
      </c>
      <c r="B504" s="1518" t="s">
        <v>1726</v>
      </c>
      <c r="C504" s="1652" t="s">
        <v>178</v>
      </c>
      <c r="E504" s="1650"/>
    </row>
    <row r="505" spans="1:5" ht="18">
      <c r="A505" s="1498" t="s">
        <v>1406</v>
      </c>
      <c r="B505" s="1518" t="s">
        <v>1727</v>
      </c>
      <c r="C505" s="1652" t="s">
        <v>178</v>
      </c>
      <c r="E505" s="1650"/>
    </row>
    <row r="506" spans="1:5" ht="18.75" thickBot="1">
      <c r="A506" s="1498" t="s">
        <v>1407</v>
      </c>
      <c r="B506" s="1521" t="s">
        <v>1728</v>
      </c>
      <c r="C506" s="1652" t="s">
        <v>178</v>
      </c>
      <c r="E506" s="1650"/>
    </row>
    <row r="507" spans="1:5" ht="18">
      <c r="A507" s="1498" t="s">
        <v>1408</v>
      </c>
      <c r="B507" s="1522" t="s">
        <v>1729</v>
      </c>
      <c r="C507" s="1652" t="s">
        <v>178</v>
      </c>
      <c r="E507" s="1650"/>
    </row>
    <row r="508" spans="1:5" ht="18">
      <c r="A508" s="1498" t="s">
        <v>1409</v>
      </c>
      <c r="B508" s="1518" t="s">
        <v>1730</v>
      </c>
      <c r="C508" s="1652" t="s">
        <v>178</v>
      </c>
      <c r="E508" s="1650"/>
    </row>
    <row r="509" spans="1:5" ht="18">
      <c r="A509" s="1498" t="s">
        <v>1410</v>
      </c>
      <c r="B509" s="1518" t="s">
        <v>1731</v>
      </c>
      <c r="C509" s="1652" t="s">
        <v>178</v>
      </c>
      <c r="E509" s="1650"/>
    </row>
    <row r="510" spans="1:5" ht="18.75" thickBot="1">
      <c r="A510" s="1498" t="s">
        <v>1411</v>
      </c>
      <c r="B510" s="1521" t="s">
        <v>1732</v>
      </c>
      <c r="C510" s="1652" t="s">
        <v>178</v>
      </c>
      <c r="E510" s="1650"/>
    </row>
    <row r="511" spans="1:5" ht="18">
      <c r="A511" s="1498" t="s">
        <v>1412</v>
      </c>
      <c r="B511" s="1517" t="s">
        <v>1733</v>
      </c>
      <c r="C511" s="1652" t="s">
        <v>178</v>
      </c>
      <c r="E511" s="1650"/>
    </row>
    <row r="512" spans="1:5" ht="18">
      <c r="A512" s="1498" t="s">
        <v>1413</v>
      </c>
      <c r="B512" s="1518" t="s">
        <v>1734</v>
      </c>
      <c r="C512" s="1652" t="s">
        <v>178</v>
      </c>
      <c r="E512" s="1650"/>
    </row>
    <row r="513" spans="1:5" ht="18">
      <c r="A513" s="1498" t="s">
        <v>1414</v>
      </c>
      <c r="B513" s="1519" t="s">
        <v>1735</v>
      </c>
      <c r="C513" s="1652" t="s">
        <v>178</v>
      </c>
      <c r="E513" s="1650"/>
    </row>
    <row r="514" spans="1:5" ht="18">
      <c r="A514" s="1498" t="s">
        <v>1415</v>
      </c>
      <c r="B514" s="1518" t="s">
        <v>1736</v>
      </c>
      <c r="C514" s="1652" t="s">
        <v>178</v>
      </c>
      <c r="E514" s="1650"/>
    </row>
    <row r="515" spans="1:5" ht="18">
      <c r="A515" s="1498" t="s">
        <v>1416</v>
      </c>
      <c r="B515" s="1518" t="s">
        <v>1737</v>
      </c>
      <c r="C515" s="1652" t="s">
        <v>178</v>
      </c>
      <c r="E515" s="1650"/>
    </row>
    <row r="516" spans="1:5" ht="18">
      <c r="A516" s="1498" t="s">
        <v>1417</v>
      </c>
      <c r="B516" s="1518" t="s">
        <v>1738</v>
      </c>
      <c r="C516" s="1652" t="s">
        <v>178</v>
      </c>
      <c r="E516" s="1650"/>
    </row>
    <row r="517" spans="1:5" ht="18">
      <c r="A517" s="1498" t="s">
        <v>1418</v>
      </c>
      <c r="B517" s="1518" t="s">
        <v>1739</v>
      </c>
      <c r="C517" s="1652" t="s">
        <v>178</v>
      </c>
      <c r="E517" s="1650"/>
    </row>
    <row r="518" spans="1:5" ht="18.75" thickBot="1">
      <c r="A518" s="1498" t="s">
        <v>1419</v>
      </c>
      <c r="B518" s="1521" t="s">
        <v>1740</v>
      </c>
      <c r="C518" s="1652" t="s">
        <v>178</v>
      </c>
      <c r="E518" s="1650"/>
    </row>
    <row r="519" spans="1:5" ht="18">
      <c r="A519" s="1498" t="s">
        <v>1420</v>
      </c>
      <c r="B519" s="1517" t="s">
        <v>1741</v>
      </c>
      <c r="C519" s="1652" t="s">
        <v>178</v>
      </c>
      <c r="E519" s="1650"/>
    </row>
    <row r="520" spans="1:5" ht="18">
      <c r="A520" s="1498" t="s">
        <v>1421</v>
      </c>
      <c r="B520" s="1518" t="s">
        <v>1742</v>
      </c>
      <c r="C520" s="1652" t="s">
        <v>178</v>
      </c>
      <c r="E520" s="1650"/>
    </row>
    <row r="521" spans="1:5" ht="18">
      <c r="A521" s="1498" t="s">
        <v>1422</v>
      </c>
      <c r="B521" s="1518" t="s">
        <v>1743</v>
      </c>
      <c r="C521" s="1652" t="s">
        <v>178</v>
      </c>
      <c r="E521" s="1650"/>
    </row>
    <row r="522" spans="1:5" ht="18">
      <c r="A522" s="1498" t="s">
        <v>1423</v>
      </c>
      <c r="B522" s="1518" t="s">
        <v>1744</v>
      </c>
      <c r="C522" s="1652" t="s">
        <v>178</v>
      </c>
      <c r="E522" s="1650"/>
    </row>
    <row r="523" spans="1:5" ht="18">
      <c r="A523" s="1498" t="s">
        <v>1424</v>
      </c>
      <c r="B523" s="1519" t="s">
        <v>1745</v>
      </c>
      <c r="C523" s="1652" t="s">
        <v>178</v>
      </c>
      <c r="E523" s="1650"/>
    </row>
    <row r="524" spans="1:5" ht="18">
      <c r="A524" s="1498" t="s">
        <v>1425</v>
      </c>
      <c r="B524" s="1518" t="s">
        <v>1746</v>
      </c>
      <c r="C524" s="1652" t="s">
        <v>178</v>
      </c>
      <c r="E524" s="1650"/>
    </row>
    <row r="525" spans="1:5" ht="18.75" thickBot="1">
      <c r="A525" s="1498" t="s">
        <v>1426</v>
      </c>
      <c r="B525" s="1521" t="s">
        <v>1747</v>
      </c>
      <c r="C525" s="1652" t="s">
        <v>178</v>
      </c>
      <c r="E525" s="1650"/>
    </row>
    <row r="526" spans="1:5" ht="18">
      <c r="A526" s="1498" t="s">
        <v>1427</v>
      </c>
      <c r="B526" s="1517" t="s">
        <v>1748</v>
      </c>
      <c r="C526" s="1652" t="s">
        <v>178</v>
      </c>
      <c r="E526" s="1650"/>
    </row>
    <row r="527" spans="1:5" ht="18">
      <c r="A527" s="1498" t="s">
        <v>1428</v>
      </c>
      <c r="B527" s="1518" t="s">
        <v>1749</v>
      </c>
      <c r="C527" s="1652" t="s">
        <v>178</v>
      </c>
      <c r="E527" s="1650"/>
    </row>
    <row r="528" spans="1:5" ht="18">
      <c r="A528" s="1498" t="s">
        <v>1429</v>
      </c>
      <c r="B528" s="1518" t="s">
        <v>1750</v>
      </c>
      <c r="C528" s="1652" t="s">
        <v>178</v>
      </c>
      <c r="E528" s="1650"/>
    </row>
    <row r="529" spans="1:5" ht="18">
      <c r="A529" s="1498" t="s">
        <v>1430</v>
      </c>
      <c r="B529" s="1518" t="s">
        <v>1751</v>
      </c>
      <c r="C529" s="1652" t="s">
        <v>178</v>
      </c>
      <c r="E529" s="1650"/>
    </row>
    <row r="530" spans="1:5" ht="18">
      <c r="A530" s="1498" t="s">
        <v>1431</v>
      </c>
      <c r="B530" s="1519" t="s">
        <v>1752</v>
      </c>
      <c r="C530" s="1652" t="s">
        <v>178</v>
      </c>
      <c r="E530" s="1650"/>
    </row>
    <row r="531" spans="1:5" ht="18">
      <c r="A531" s="1498" t="s">
        <v>1432</v>
      </c>
      <c r="B531" s="1518" t="s">
        <v>1753</v>
      </c>
      <c r="C531" s="1652" t="s">
        <v>178</v>
      </c>
      <c r="E531" s="1650"/>
    </row>
    <row r="532" spans="1:5" ht="18">
      <c r="A532" s="1498" t="s">
        <v>1433</v>
      </c>
      <c r="B532" s="1518" t="s">
        <v>1754</v>
      </c>
      <c r="C532" s="1652" t="s">
        <v>178</v>
      </c>
      <c r="E532" s="1650"/>
    </row>
    <row r="533" spans="1:5" ht="18">
      <c r="A533" s="1498" t="s">
        <v>1434</v>
      </c>
      <c r="B533" s="1518" t="s">
        <v>1755</v>
      </c>
      <c r="C533" s="1652" t="s">
        <v>178</v>
      </c>
      <c r="E533" s="1650"/>
    </row>
    <row r="534" spans="1:5" ht="18.75" thickBot="1">
      <c r="A534" s="1498" t="s">
        <v>1435</v>
      </c>
      <c r="B534" s="1521" t="s">
        <v>1756</v>
      </c>
      <c r="C534" s="1652" t="s">
        <v>178</v>
      </c>
      <c r="E534" s="1650"/>
    </row>
    <row r="535" spans="1:5" ht="18">
      <c r="A535" s="1498" t="s">
        <v>1436</v>
      </c>
      <c r="B535" s="1517" t="s">
        <v>1757</v>
      </c>
      <c r="C535" s="1652" t="s">
        <v>178</v>
      </c>
      <c r="E535" s="1650"/>
    </row>
    <row r="536" spans="1:5" ht="18">
      <c r="A536" s="1498" t="s">
        <v>1437</v>
      </c>
      <c r="B536" s="1518" t="s">
        <v>1758</v>
      </c>
      <c r="C536" s="1652" t="s">
        <v>178</v>
      </c>
      <c r="E536" s="1650"/>
    </row>
    <row r="537" spans="1:5" ht="18">
      <c r="A537" s="1498" t="s">
        <v>1438</v>
      </c>
      <c r="B537" s="1519" t="s">
        <v>1759</v>
      </c>
      <c r="C537" s="1652" t="s">
        <v>178</v>
      </c>
      <c r="E537" s="1650"/>
    </row>
    <row r="538" spans="1:5" ht="18">
      <c r="A538" s="1498" t="s">
        <v>1439</v>
      </c>
      <c r="B538" s="1518" t="s">
        <v>1760</v>
      </c>
      <c r="C538" s="1652" t="s">
        <v>178</v>
      </c>
      <c r="E538" s="1650"/>
    </row>
    <row r="539" spans="1:5" ht="18">
      <c r="A539" s="1498" t="s">
        <v>1440</v>
      </c>
      <c r="B539" s="1518" t="s">
        <v>1761</v>
      </c>
      <c r="C539" s="1652" t="s">
        <v>178</v>
      </c>
      <c r="E539" s="1650"/>
    </row>
    <row r="540" spans="1:5" ht="18">
      <c r="A540" s="1498" t="s">
        <v>1441</v>
      </c>
      <c r="B540" s="1518" t="s">
        <v>1762</v>
      </c>
      <c r="C540" s="1652" t="s">
        <v>178</v>
      </c>
      <c r="E540" s="1650"/>
    </row>
    <row r="541" spans="1:5" ht="18">
      <c r="A541" s="1498" t="s">
        <v>1442</v>
      </c>
      <c r="B541" s="1518" t="s">
        <v>1763</v>
      </c>
      <c r="C541" s="1652" t="s">
        <v>178</v>
      </c>
      <c r="E541" s="1650"/>
    </row>
    <row r="542" spans="1:5" ht="18.75" thickBot="1">
      <c r="A542" s="1498" t="s">
        <v>1443</v>
      </c>
      <c r="B542" s="1521" t="s">
        <v>1764</v>
      </c>
      <c r="C542" s="1652" t="s">
        <v>178</v>
      </c>
      <c r="E542" s="1650"/>
    </row>
    <row r="543" spans="1:5" ht="18">
      <c r="A543" s="1498" t="s">
        <v>1444</v>
      </c>
      <c r="B543" s="1517" t="s">
        <v>1765</v>
      </c>
      <c r="C543" s="1652" t="s">
        <v>178</v>
      </c>
      <c r="E543" s="1650"/>
    </row>
    <row r="544" spans="1:5" ht="18">
      <c r="A544" s="1498" t="s">
        <v>1445</v>
      </c>
      <c r="B544" s="1518" t="s">
        <v>1766</v>
      </c>
      <c r="C544" s="1652" t="s">
        <v>178</v>
      </c>
      <c r="E544" s="1650"/>
    </row>
    <row r="545" spans="1:5" ht="18">
      <c r="A545" s="1498" t="s">
        <v>1446</v>
      </c>
      <c r="B545" s="1518" t="s">
        <v>1767</v>
      </c>
      <c r="C545" s="1652" t="s">
        <v>178</v>
      </c>
      <c r="E545" s="1650"/>
    </row>
    <row r="546" spans="1:5" ht="18">
      <c r="A546" s="1498" t="s">
        <v>1447</v>
      </c>
      <c r="B546" s="1518" t="s">
        <v>1768</v>
      </c>
      <c r="C546" s="1652" t="s">
        <v>178</v>
      </c>
      <c r="E546" s="1650"/>
    </row>
    <row r="547" spans="1:5" ht="18">
      <c r="A547" s="1498" t="s">
        <v>1448</v>
      </c>
      <c r="B547" s="1518" t="s">
        <v>1769</v>
      </c>
      <c r="C547" s="1652" t="s">
        <v>178</v>
      </c>
      <c r="E547" s="1650"/>
    </row>
    <row r="548" spans="1:5" ht="18">
      <c r="A548" s="1498" t="s">
        <v>1449</v>
      </c>
      <c r="B548" s="1518" t="s">
        <v>1770</v>
      </c>
      <c r="C548" s="1652" t="s">
        <v>178</v>
      </c>
      <c r="E548" s="1650"/>
    </row>
    <row r="549" spans="1:5" ht="18">
      <c r="A549" s="1498" t="s">
        <v>1450</v>
      </c>
      <c r="B549" s="1518" t="s">
        <v>1771</v>
      </c>
      <c r="C549" s="1652" t="s">
        <v>178</v>
      </c>
      <c r="E549" s="1650"/>
    </row>
    <row r="550" spans="1:5" ht="18">
      <c r="A550" s="1498" t="s">
        <v>1451</v>
      </c>
      <c r="B550" s="1518" t="s">
        <v>1772</v>
      </c>
      <c r="C550" s="1652" t="s">
        <v>178</v>
      </c>
      <c r="E550" s="1650"/>
    </row>
    <row r="551" spans="1:5" ht="18">
      <c r="A551" s="1498" t="s">
        <v>1452</v>
      </c>
      <c r="B551" s="1519" t="s">
        <v>1773</v>
      </c>
      <c r="C551" s="1652" t="s">
        <v>178</v>
      </c>
      <c r="E551" s="1650"/>
    </row>
    <row r="552" spans="1:5" ht="18">
      <c r="A552" s="1498" t="s">
        <v>1453</v>
      </c>
      <c r="B552" s="1518" t="s">
        <v>1774</v>
      </c>
      <c r="C552" s="1652" t="s">
        <v>178</v>
      </c>
      <c r="E552" s="1650"/>
    </row>
    <row r="553" spans="1:5" ht="18.75" thickBot="1">
      <c r="A553" s="1498" t="s">
        <v>1454</v>
      </c>
      <c r="B553" s="1521" t="s">
        <v>1775</v>
      </c>
      <c r="C553" s="1652" t="s">
        <v>178</v>
      </c>
      <c r="E553" s="1650"/>
    </row>
    <row r="554" spans="1:5" ht="18">
      <c r="A554" s="1498" t="s">
        <v>1455</v>
      </c>
      <c r="B554" s="1517" t="s">
        <v>1776</v>
      </c>
      <c r="C554" s="1652" t="s">
        <v>178</v>
      </c>
      <c r="E554" s="1650"/>
    </row>
    <row r="555" spans="1:5" ht="18">
      <c r="A555" s="1498" t="s">
        <v>1456</v>
      </c>
      <c r="B555" s="1518" t="s">
        <v>1777</v>
      </c>
      <c r="C555" s="1652" t="s">
        <v>178</v>
      </c>
      <c r="E555" s="1650"/>
    </row>
    <row r="556" spans="1:5" ht="18">
      <c r="A556" s="1498" t="s">
        <v>1457</v>
      </c>
      <c r="B556" s="1518" t="s">
        <v>1778</v>
      </c>
      <c r="C556" s="1652" t="s">
        <v>178</v>
      </c>
      <c r="E556" s="1650"/>
    </row>
    <row r="557" spans="1:5" ht="18">
      <c r="A557" s="1498" t="s">
        <v>1458</v>
      </c>
      <c r="B557" s="1518" t="s">
        <v>1779</v>
      </c>
      <c r="C557" s="1652" t="s">
        <v>178</v>
      </c>
      <c r="E557" s="1650"/>
    </row>
    <row r="558" spans="1:5" ht="18">
      <c r="A558" s="1498" t="s">
        <v>1459</v>
      </c>
      <c r="B558" s="1518" t="s">
        <v>1780</v>
      </c>
      <c r="C558" s="1652" t="s">
        <v>178</v>
      </c>
      <c r="E558" s="1650"/>
    </row>
    <row r="559" spans="1:5" ht="18">
      <c r="A559" s="1498" t="s">
        <v>1460</v>
      </c>
      <c r="B559" s="1519" t="s">
        <v>1781</v>
      </c>
      <c r="C559" s="1652" t="s">
        <v>178</v>
      </c>
      <c r="E559" s="1650"/>
    </row>
    <row r="560" spans="1:5" ht="18">
      <c r="A560" s="1498" t="s">
        <v>1461</v>
      </c>
      <c r="B560" s="1518" t="s">
        <v>1782</v>
      </c>
      <c r="C560" s="1652" t="s">
        <v>178</v>
      </c>
      <c r="E560" s="1650"/>
    </row>
    <row r="561" spans="1:5" ht="18">
      <c r="A561" s="1498" t="s">
        <v>1462</v>
      </c>
      <c r="B561" s="1518" t="s">
        <v>1783</v>
      </c>
      <c r="C561" s="1652" t="s">
        <v>178</v>
      </c>
      <c r="E561" s="1650"/>
    </row>
    <row r="562" spans="1:5" ht="18">
      <c r="A562" s="1498" t="s">
        <v>1463</v>
      </c>
      <c r="B562" s="1518" t="s">
        <v>1784</v>
      </c>
      <c r="C562" s="1652" t="s">
        <v>178</v>
      </c>
      <c r="E562" s="1650"/>
    </row>
    <row r="563" spans="1:5" ht="18">
      <c r="A563" s="1498" t="s">
        <v>1464</v>
      </c>
      <c r="B563" s="1518" t="s">
        <v>1785</v>
      </c>
      <c r="C563" s="1652" t="s">
        <v>178</v>
      </c>
      <c r="E563" s="1650"/>
    </row>
    <row r="564" spans="1:5" ht="18">
      <c r="A564" s="1498" t="s">
        <v>1465</v>
      </c>
      <c r="B564" s="1523" t="s">
        <v>1786</v>
      </c>
      <c r="C564" s="1652" t="s">
        <v>178</v>
      </c>
      <c r="E564" s="1650"/>
    </row>
    <row r="565" spans="1:5" ht="18.75" thickBot="1">
      <c r="A565" s="1498" t="s">
        <v>1466</v>
      </c>
      <c r="B565" s="1521" t="s">
        <v>1787</v>
      </c>
      <c r="C565" s="1652" t="s">
        <v>178</v>
      </c>
      <c r="E565" s="1650"/>
    </row>
    <row r="566" spans="1:5" ht="18">
      <c r="A566" s="1498" t="s">
        <v>1467</v>
      </c>
      <c r="B566" s="1517" t="s">
        <v>1788</v>
      </c>
      <c r="C566" s="1652" t="s">
        <v>178</v>
      </c>
      <c r="E566" s="1650"/>
    </row>
    <row r="567" spans="1:5" ht="18">
      <c r="A567" s="1498" t="s">
        <v>1468</v>
      </c>
      <c r="B567" s="1518" t="s">
        <v>1789</v>
      </c>
      <c r="C567" s="1652" t="s">
        <v>178</v>
      </c>
      <c r="E567" s="1650"/>
    </row>
    <row r="568" spans="1:5" ht="18">
      <c r="A568" s="1498" t="s">
        <v>1469</v>
      </c>
      <c r="B568" s="1518" t="s">
        <v>1790</v>
      </c>
      <c r="C568" s="1652" t="s">
        <v>178</v>
      </c>
      <c r="E568" s="1650"/>
    </row>
    <row r="569" spans="1:5" ht="18">
      <c r="A569" s="1498" t="s">
        <v>1470</v>
      </c>
      <c r="B569" s="1519" t="s">
        <v>1791</v>
      </c>
      <c r="C569" s="1652" t="s">
        <v>178</v>
      </c>
      <c r="E569" s="1650"/>
    </row>
    <row r="570" spans="1:5" ht="18">
      <c r="A570" s="1498" t="s">
        <v>1471</v>
      </c>
      <c r="B570" s="1518" t="s">
        <v>1792</v>
      </c>
      <c r="C570" s="1652" t="s">
        <v>178</v>
      </c>
      <c r="E570" s="1650"/>
    </row>
    <row r="571" spans="1:5" ht="18.75" thickBot="1">
      <c r="A571" s="1498" t="s">
        <v>1472</v>
      </c>
      <c r="B571" s="1521" t="s">
        <v>1793</v>
      </c>
      <c r="C571" s="1652" t="s">
        <v>178</v>
      </c>
      <c r="E571" s="1650"/>
    </row>
    <row r="572" spans="1:5" ht="18">
      <c r="A572" s="1498" t="s">
        <v>1473</v>
      </c>
      <c r="B572" s="1524" t="s">
        <v>1794</v>
      </c>
      <c r="C572" s="1652" t="s">
        <v>178</v>
      </c>
      <c r="E572" s="1650"/>
    </row>
    <row r="573" spans="1:5" ht="18">
      <c r="A573" s="1498" t="s">
        <v>1474</v>
      </c>
      <c r="B573" s="1518" t="s">
        <v>1795</v>
      </c>
      <c r="C573" s="1652" t="s">
        <v>178</v>
      </c>
      <c r="E573" s="1650"/>
    </row>
    <row r="574" spans="1:5" ht="18">
      <c r="A574" s="1498" t="s">
        <v>1475</v>
      </c>
      <c r="B574" s="1518" t="s">
        <v>1796</v>
      </c>
      <c r="C574" s="1652" t="s">
        <v>178</v>
      </c>
      <c r="E574" s="1650"/>
    </row>
    <row r="575" spans="1:5" ht="18">
      <c r="A575" s="1498" t="s">
        <v>1476</v>
      </c>
      <c r="B575" s="1518" t="s">
        <v>1797</v>
      </c>
      <c r="C575" s="1652" t="s">
        <v>178</v>
      </c>
      <c r="E575" s="1650"/>
    </row>
    <row r="576" spans="1:5" ht="18">
      <c r="A576" s="1498" t="s">
        <v>1477</v>
      </c>
      <c r="B576" s="1518" t="s">
        <v>1798</v>
      </c>
      <c r="C576" s="1652" t="s">
        <v>178</v>
      </c>
      <c r="E576" s="1650"/>
    </row>
    <row r="577" spans="1:5" ht="18">
      <c r="A577" s="1498" t="s">
        <v>1478</v>
      </c>
      <c r="B577" s="1518" t="s">
        <v>1799</v>
      </c>
      <c r="C577" s="1652" t="s">
        <v>178</v>
      </c>
      <c r="E577" s="1650"/>
    </row>
    <row r="578" spans="1:5" ht="18">
      <c r="A578" s="1498" t="s">
        <v>1479</v>
      </c>
      <c r="B578" s="1518" t="s">
        <v>1800</v>
      </c>
      <c r="C578" s="1652" t="s">
        <v>178</v>
      </c>
      <c r="E578" s="1650"/>
    </row>
    <row r="579" spans="1:5" ht="18">
      <c r="A579" s="1498" t="s">
        <v>1480</v>
      </c>
      <c r="B579" s="1519" t="s">
        <v>1801</v>
      </c>
      <c r="C579" s="1652" t="s">
        <v>178</v>
      </c>
      <c r="E579" s="1650"/>
    </row>
    <row r="580" spans="1:5" ht="18">
      <c r="A580" s="1498" t="s">
        <v>1481</v>
      </c>
      <c r="B580" s="1518" t="s">
        <v>1802</v>
      </c>
      <c r="C580" s="1652" t="s">
        <v>178</v>
      </c>
      <c r="E580" s="1650"/>
    </row>
    <row r="581" spans="1:5" ht="18">
      <c r="A581" s="1498" t="s">
        <v>1482</v>
      </c>
      <c r="B581" s="1518" t="s">
        <v>1803</v>
      </c>
      <c r="C581" s="1652" t="s">
        <v>178</v>
      </c>
      <c r="E581" s="1650"/>
    </row>
    <row r="582" spans="1:5" ht="18.75" thickBot="1">
      <c r="A582" s="1498" t="s">
        <v>1483</v>
      </c>
      <c r="B582" s="1521" t="s">
        <v>1804</v>
      </c>
      <c r="C582" s="1652" t="s">
        <v>178</v>
      </c>
      <c r="E582" s="1650"/>
    </row>
    <row r="583" spans="1:5" ht="18">
      <c r="A583" s="1498" t="s">
        <v>1484</v>
      </c>
      <c r="B583" s="1524" t="s">
        <v>1805</v>
      </c>
      <c r="C583" s="1652" t="s">
        <v>178</v>
      </c>
      <c r="E583" s="1650"/>
    </row>
    <row r="584" spans="1:5" ht="18">
      <c r="A584" s="1498" t="s">
        <v>1485</v>
      </c>
      <c r="B584" s="1518" t="s">
        <v>1806</v>
      </c>
      <c r="C584" s="1652" t="s">
        <v>178</v>
      </c>
      <c r="E584" s="1650"/>
    </row>
    <row r="585" spans="1:5" ht="18">
      <c r="A585" s="1498" t="s">
        <v>1486</v>
      </c>
      <c r="B585" s="1518" t="s">
        <v>1807</v>
      </c>
      <c r="C585" s="1652" t="s">
        <v>178</v>
      </c>
      <c r="E585" s="1650"/>
    </row>
    <row r="586" spans="1:5" ht="18">
      <c r="A586" s="1498" t="s">
        <v>1487</v>
      </c>
      <c r="B586" s="1518" t="s">
        <v>1808</v>
      </c>
      <c r="C586" s="1652" t="s">
        <v>178</v>
      </c>
      <c r="E586" s="1650"/>
    </row>
    <row r="587" spans="1:5" ht="18">
      <c r="A587" s="1498" t="s">
        <v>1488</v>
      </c>
      <c r="B587" s="1518" t="s">
        <v>1809</v>
      </c>
      <c r="C587" s="1652" t="s">
        <v>178</v>
      </c>
      <c r="E587" s="1650"/>
    </row>
    <row r="588" spans="1:5" ht="18">
      <c r="A588" s="1498" t="s">
        <v>1489</v>
      </c>
      <c r="B588" s="1518" t="s">
        <v>1810</v>
      </c>
      <c r="C588" s="1652" t="s">
        <v>178</v>
      </c>
      <c r="E588" s="1650"/>
    </row>
    <row r="589" spans="1:5" ht="18">
      <c r="A589" s="1498" t="s">
        <v>1490</v>
      </c>
      <c r="B589" s="1518" t="s">
        <v>1811</v>
      </c>
      <c r="C589" s="1652" t="s">
        <v>178</v>
      </c>
      <c r="E589" s="1650"/>
    </row>
    <row r="590" spans="1:5" ht="18">
      <c r="A590" s="1498" t="s">
        <v>1491</v>
      </c>
      <c r="B590" s="1518" t="s">
        <v>1812</v>
      </c>
      <c r="C590" s="1652" t="s">
        <v>178</v>
      </c>
      <c r="E590" s="1650"/>
    </row>
    <row r="591" spans="1:5" ht="18">
      <c r="A591" s="1498" t="s">
        <v>1492</v>
      </c>
      <c r="B591" s="1519" t="s">
        <v>1813</v>
      </c>
      <c r="C591" s="1652" t="s">
        <v>178</v>
      </c>
      <c r="E591" s="1650"/>
    </row>
    <row r="592" spans="1:5" ht="18">
      <c r="A592" s="1498" t="s">
        <v>1493</v>
      </c>
      <c r="B592" s="1518" t="s">
        <v>1814</v>
      </c>
      <c r="C592" s="1652" t="s">
        <v>178</v>
      </c>
      <c r="E592" s="1650"/>
    </row>
    <row r="593" spans="1:5" ht="18">
      <c r="A593" s="1498" t="s">
        <v>1494</v>
      </c>
      <c r="B593" s="1518" t="s">
        <v>1815</v>
      </c>
      <c r="C593" s="1652" t="s">
        <v>178</v>
      </c>
      <c r="E593" s="1650"/>
    </row>
    <row r="594" spans="1:5" ht="18">
      <c r="A594" s="1498" t="s">
        <v>1495</v>
      </c>
      <c r="B594" s="1518" t="s">
        <v>1816</v>
      </c>
      <c r="C594" s="1652" t="s">
        <v>178</v>
      </c>
      <c r="E594" s="1650"/>
    </row>
    <row r="595" spans="1:5" ht="18">
      <c r="A595" s="1498" t="s">
        <v>1496</v>
      </c>
      <c r="B595" s="1518" t="s">
        <v>1817</v>
      </c>
      <c r="C595" s="1652" t="s">
        <v>178</v>
      </c>
      <c r="E595" s="1650"/>
    </row>
    <row r="596" spans="1:5" ht="18">
      <c r="A596" s="1498" t="s">
        <v>1497</v>
      </c>
      <c r="B596" s="1518" t="s">
        <v>1818</v>
      </c>
      <c r="C596" s="1652" t="s">
        <v>178</v>
      </c>
      <c r="E596" s="1650"/>
    </row>
    <row r="597" spans="1:5" ht="18">
      <c r="A597" s="1498" t="s">
        <v>1498</v>
      </c>
      <c r="B597" s="1518" t="s">
        <v>1819</v>
      </c>
      <c r="C597" s="1652" t="s">
        <v>178</v>
      </c>
      <c r="E597" s="1650"/>
    </row>
    <row r="598" spans="1:5" ht="18">
      <c r="A598" s="1498" t="s">
        <v>1499</v>
      </c>
      <c r="B598" s="1518" t="s">
        <v>1820</v>
      </c>
      <c r="C598" s="1652" t="s">
        <v>178</v>
      </c>
      <c r="E598" s="1650"/>
    </row>
    <row r="599" spans="1:5" ht="18">
      <c r="A599" s="1498" t="s">
        <v>1500</v>
      </c>
      <c r="B599" s="1518" t="s">
        <v>1821</v>
      </c>
      <c r="C599" s="1652" t="s">
        <v>178</v>
      </c>
      <c r="E599" s="1650"/>
    </row>
    <row r="600" spans="1:5" ht="18.75" thickBot="1">
      <c r="A600" s="1498" t="s">
        <v>1501</v>
      </c>
      <c r="B600" s="1525" t="s">
        <v>1822</v>
      </c>
      <c r="C600" s="1652" t="s">
        <v>178</v>
      </c>
      <c r="E600" s="1650"/>
    </row>
    <row r="601" spans="1:5" ht="18.75">
      <c r="A601" s="1498" t="s">
        <v>1502</v>
      </c>
      <c r="B601" s="1517" t="s">
        <v>1823</v>
      </c>
      <c r="C601" s="1652" t="s">
        <v>178</v>
      </c>
      <c r="E601" s="1650"/>
    </row>
    <row r="602" spans="1:5" ht="18.75">
      <c r="A602" s="1498" t="s">
        <v>1503</v>
      </c>
      <c r="B602" s="1518" t="s">
        <v>1824</v>
      </c>
      <c r="C602" s="1652" t="s">
        <v>178</v>
      </c>
      <c r="E602" s="1650"/>
    </row>
    <row r="603" spans="1:5" ht="18.75">
      <c r="A603" s="1498" t="s">
        <v>1504</v>
      </c>
      <c r="B603" s="1518" t="s">
        <v>1825</v>
      </c>
      <c r="C603" s="1652" t="s">
        <v>178</v>
      </c>
      <c r="E603" s="1650"/>
    </row>
    <row r="604" spans="1:5" ht="18.75">
      <c r="A604" s="1498" t="s">
        <v>1505</v>
      </c>
      <c r="B604" s="1518" t="s">
        <v>1826</v>
      </c>
      <c r="C604" s="1652" t="s">
        <v>178</v>
      </c>
      <c r="E604" s="1650"/>
    </row>
    <row r="605" spans="1:5" ht="19.5">
      <c r="A605" s="1498" t="s">
        <v>1506</v>
      </c>
      <c r="B605" s="1519" t="s">
        <v>1827</v>
      </c>
      <c r="C605" s="1652" t="s">
        <v>178</v>
      </c>
      <c r="E605" s="1650"/>
    </row>
    <row r="606" spans="1:5" ht="18.75">
      <c r="A606" s="1498" t="s">
        <v>1507</v>
      </c>
      <c r="B606" s="1518" t="s">
        <v>1828</v>
      </c>
      <c r="C606" s="1652" t="s">
        <v>178</v>
      </c>
      <c r="E606" s="1650"/>
    </row>
    <row r="607" spans="1:5" ht="19.5" thickBot="1">
      <c r="A607" s="1498" t="s">
        <v>1508</v>
      </c>
      <c r="B607" s="1521" t="s">
        <v>1829</v>
      </c>
      <c r="C607" s="1652" t="s">
        <v>178</v>
      </c>
      <c r="E607" s="1650"/>
    </row>
    <row r="608" spans="1:5" ht="18.75">
      <c r="A608" s="1498" t="s">
        <v>1509</v>
      </c>
      <c r="B608" s="1517" t="s">
        <v>1830</v>
      </c>
      <c r="C608" s="1652" t="s">
        <v>178</v>
      </c>
      <c r="E608" s="1650"/>
    </row>
    <row r="609" spans="1:5" ht="18.75">
      <c r="A609" s="1498" t="s">
        <v>1510</v>
      </c>
      <c r="B609" s="1518" t="s">
        <v>1689</v>
      </c>
      <c r="C609" s="1652" t="s">
        <v>178</v>
      </c>
      <c r="E609" s="1650"/>
    </row>
    <row r="610" spans="1:5" ht="18.75">
      <c r="A610" s="1498" t="s">
        <v>1511</v>
      </c>
      <c r="B610" s="1518" t="s">
        <v>1831</v>
      </c>
      <c r="C610" s="1652" t="s">
        <v>178</v>
      </c>
      <c r="E610" s="1650"/>
    </row>
    <row r="611" spans="1:5" ht="18.75">
      <c r="A611" s="1498" t="s">
        <v>1512</v>
      </c>
      <c r="B611" s="1518" t="s">
        <v>1832</v>
      </c>
      <c r="C611" s="1652" t="s">
        <v>178</v>
      </c>
      <c r="E611" s="1650"/>
    </row>
    <row r="612" spans="1:5" ht="18.75">
      <c r="A612" s="1498" t="s">
        <v>1513</v>
      </c>
      <c r="B612" s="1518" t="s">
        <v>1833</v>
      </c>
      <c r="C612" s="1652" t="s">
        <v>178</v>
      </c>
      <c r="E612" s="1650"/>
    </row>
    <row r="613" spans="1:5" ht="19.5">
      <c r="A613" s="1498" t="s">
        <v>1514</v>
      </c>
      <c r="B613" s="1519" t="s">
        <v>1834</v>
      </c>
      <c r="C613" s="1652" t="s">
        <v>178</v>
      </c>
      <c r="E613" s="1650"/>
    </row>
    <row r="614" spans="1:5" ht="18.75">
      <c r="A614" s="1498" t="s">
        <v>1515</v>
      </c>
      <c r="B614" s="1518" t="s">
        <v>1835</v>
      </c>
      <c r="C614" s="1652" t="s">
        <v>178</v>
      </c>
      <c r="E614" s="1650"/>
    </row>
    <row r="615" spans="1:5" ht="19.5" thickBot="1">
      <c r="A615" s="1498" t="s">
        <v>1516</v>
      </c>
      <c r="B615" s="1521" t="s">
        <v>1836</v>
      </c>
      <c r="C615" s="1652" t="s">
        <v>178</v>
      </c>
      <c r="E615" s="1650"/>
    </row>
    <row r="616" spans="1:5" ht="18.75">
      <c r="A616" s="1498" t="s">
        <v>1517</v>
      </c>
      <c r="B616" s="1517" t="s">
        <v>1837</v>
      </c>
      <c r="C616" s="1652" t="s">
        <v>178</v>
      </c>
      <c r="E616" s="1650"/>
    </row>
    <row r="617" spans="1:5" ht="18.75">
      <c r="A617" s="1498" t="s">
        <v>1518</v>
      </c>
      <c r="B617" s="1518" t="s">
        <v>1838</v>
      </c>
      <c r="C617" s="1652" t="s">
        <v>178</v>
      </c>
      <c r="E617" s="1650"/>
    </row>
    <row r="618" spans="1:5" ht="18.75">
      <c r="A618" s="1498" t="s">
        <v>1519</v>
      </c>
      <c r="B618" s="1518" t="s">
        <v>1839</v>
      </c>
      <c r="C618" s="1652" t="s">
        <v>178</v>
      </c>
      <c r="E618" s="1650"/>
    </row>
    <row r="619" spans="1:5" ht="18.75">
      <c r="A619" s="1498" t="s">
        <v>1520</v>
      </c>
      <c r="B619" s="1518" t="s">
        <v>1840</v>
      </c>
      <c r="C619" s="1652" t="s">
        <v>178</v>
      </c>
      <c r="E619" s="1650"/>
    </row>
    <row r="620" spans="1:5" ht="19.5">
      <c r="A620" s="1498" t="s">
        <v>1521</v>
      </c>
      <c r="B620" s="1519" t="s">
        <v>1841</v>
      </c>
      <c r="C620" s="1652" t="s">
        <v>178</v>
      </c>
      <c r="E620" s="1650"/>
    </row>
    <row r="621" spans="1:5" ht="18.75">
      <c r="A621" s="1498" t="s">
        <v>1522</v>
      </c>
      <c r="B621" s="1518" t="s">
        <v>1842</v>
      </c>
      <c r="C621" s="1652" t="s">
        <v>178</v>
      </c>
      <c r="E621" s="1650"/>
    </row>
    <row r="622" spans="1:5" ht="19.5" thickBot="1">
      <c r="A622" s="1498" t="s">
        <v>1523</v>
      </c>
      <c r="B622" s="1521" t="s">
        <v>1843</v>
      </c>
      <c r="C622" s="1652" t="s">
        <v>178</v>
      </c>
      <c r="E622" s="1650"/>
    </row>
    <row r="623" spans="1:5" ht="18.75">
      <c r="A623" s="1498" t="s">
        <v>1524</v>
      </c>
      <c r="B623" s="1517" t="s">
        <v>1844</v>
      </c>
      <c r="C623" s="1652" t="s">
        <v>178</v>
      </c>
      <c r="E623" s="1650"/>
    </row>
    <row r="624" spans="1:5" ht="18.75">
      <c r="A624" s="1498" t="s">
        <v>1525</v>
      </c>
      <c r="B624" s="1518" t="s">
        <v>1845</v>
      </c>
      <c r="C624" s="1652" t="s">
        <v>178</v>
      </c>
      <c r="E624" s="1650"/>
    </row>
    <row r="625" spans="1:5" ht="19.5">
      <c r="A625" s="1498" t="s">
        <v>1526</v>
      </c>
      <c r="B625" s="1519" t="s">
        <v>1846</v>
      </c>
      <c r="C625" s="1652" t="s">
        <v>178</v>
      </c>
      <c r="E625" s="1650"/>
    </row>
    <row r="626" spans="1:5" ht="19.5" thickBot="1">
      <c r="A626" s="1498" t="s">
        <v>1527</v>
      </c>
      <c r="B626" s="1521" t="s">
        <v>1847</v>
      </c>
      <c r="C626" s="1652" t="s">
        <v>178</v>
      </c>
      <c r="E626" s="1650"/>
    </row>
    <row r="627" spans="1:5" ht="18.75">
      <c r="A627" s="1498" t="s">
        <v>1528</v>
      </c>
      <c r="B627" s="1517" t="s">
        <v>1848</v>
      </c>
      <c r="C627" s="1652" t="s">
        <v>178</v>
      </c>
      <c r="E627" s="1650"/>
    </row>
    <row r="628" spans="1:5" ht="18.75">
      <c r="A628" s="1498" t="s">
        <v>1529</v>
      </c>
      <c r="B628" s="1518" t="s">
        <v>1849</v>
      </c>
      <c r="C628" s="1652" t="s">
        <v>178</v>
      </c>
      <c r="E628" s="1650"/>
    </row>
    <row r="629" spans="1:5" ht="18.75">
      <c r="A629" s="1498" t="s">
        <v>1530</v>
      </c>
      <c r="B629" s="1518" t="s">
        <v>1850</v>
      </c>
      <c r="C629" s="1652" t="s">
        <v>178</v>
      </c>
      <c r="E629" s="1650"/>
    </row>
    <row r="630" spans="1:5" ht="18.75">
      <c r="A630" s="1498" t="s">
        <v>1531</v>
      </c>
      <c r="B630" s="1518" t="s">
        <v>1851</v>
      </c>
      <c r="C630" s="1652" t="s">
        <v>178</v>
      </c>
      <c r="E630" s="1650"/>
    </row>
    <row r="631" spans="1:5" ht="18.75">
      <c r="A631" s="1498" t="s">
        <v>1532</v>
      </c>
      <c r="B631" s="1518" t="s">
        <v>1852</v>
      </c>
      <c r="C631" s="1652" t="s">
        <v>178</v>
      </c>
      <c r="E631" s="1650"/>
    </row>
    <row r="632" spans="1:5" ht="18.75">
      <c r="A632" s="1498" t="s">
        <v>1533</v>
      </c>
      <c r="B632" s="1518" t="s">
        <v>1853</v>
      </c>
      <c r="C632" s="1652" t="s">
        <v>178</v>
      </c>
      <c r="E632" s="1650"/>
    </row>
    <row r="633" spans="1:5" ht="18.75">
      <c r="A633" s="1498" t="s">
        <v>1534</v>
      </c>
      <c r="B633" s="1518" t="s">
        <v>1854</v>
      </c>
      <c r="C633" s="1652" t="s">
        <v>178</v>
      </c>
      <c r="E633" s="1650"/>
    </row>
    <row r="634" spans="1:5" ht="18.75">
      <c r="A634" s="1498" t="s">
        <v>1535</v>
      </c>
      <c r="B634" s="1518" t="s">
        <v>1855</v>
      </c>
      <c r="C634" s="1652" t="s">
        <v>178</v>
      </c>
      <c r="E634" s="1650"/>
    </row>
    <row r="635" spans="1:5" ht="19.5">
      <c r="A635" s="1498" t="s">
        <v>1536</v>
      </c>
      <c r="B635" s="1519" t="s">
        <v>1856</v>
      </c>
      <c r="C635" s="1652" t="s">
        <v>178</v>
      </c>
      <c r="E635" s="1650"/>
    </row>
    <row r="636" spans="1:5" ht="19.5" thickBot="1">
      <c r="A636" s="1498" t="s">
        <v>1537</v>
      </c>
      <c r="B636" s="1521" t="s">
        <v>1857</v>
      </c>
      <c r="C636" s="1652" t="s">
        <v>178</v>
      </c>
      <c r="E636" s="1650"/>
    </row>
    <row r="637" spans="1:5" ht="18.75">
      <c r="A637" s="1498" t="s">
        <v>1538</v>
      </c>
      <c r="B637" s="1517" t="s">
        <v>310</v>
      </c>
      <c r="C637" s="1652" t="s">
        <v>178</v>
      </c>
      <c r="E637" s="1650"/>
    </row>
    <row r="638" spans="1:5" ht="18.75">
      <c r="A638" s="1498" t="s">
        <v>1539</v>
      </c>
      <c r="B638" s="1518" t="s">
        <v>311</v>
      </c>
      <c r="C638" s="1652" t="s">
        <v>178</v>
      </c>
      <c r="E638" s="1650"/>
    </row>
    <row r="639" spans="1:5" ht="18.75">
      <c r="A639" s="1498" t="s">
        <v>1540</v>
      </c>
      <c r="B639" s="1518" t="s">
        <v>312</v>
      </c>
      <c r="C639" s="1652" t="s">
        <v>178</v>
      </c>
      <c r="E639" s="1650"/>
    </row>
    <row r="640" spans="1:5" ht="18.75">
      <c r="A640" s="1498" t="s">
        <v>1541</v>
      </c>
      <c r="B640" s="1518" t="s">
        <v>313</v>
      </c>
      <c r="C640" s="1652" t="s">
        <v>178</v>
      </c>
      <c r="E640" s="1650"/>
    </row>
    <row r="641" spans="1:5" ht="18.75">
      <c r="A641" s="1498" t="s">
        <v>1542</v>
      </c>
      <c r="B641" s="1518" t="s">
        <v>314</v>
      </c>
      <c r="C641" s="1652" t="s">
        <v>178</v>
      </c>
      <c r="E641" s="1650"/>
    </row>
    <row r="642" spans="1:5" ht="18.75">
      <c r="A642" s="1498" t="s">
        <v>1543</v>
      </c>
      <c r="B642" s="1518" t="s">
        <v>315</v>
      </c>
      <c r="C642" s="1652" t="s">
        <v>178</v>
      </c>
      <c r="E642" s="1650"/>
    </row>
    <row r="643" spans="1:5" ht="18.75">
      <c r="A643" s="1498" t="s">
        <v>1544</v>
      </c>
      <c r="B643" s="1518" t="s">
        <v>316</v>
      </c>
      <c r="C643" s="1652" t="s">
        <v>178</v>
      </c>
      <c r="E643" s="1650"/>
    </row>
    <row r="644" spans="1:5" ht="18.75">
      <c r="A644" s="1498" t="s">
        <v>1545</v>
      </c>
      <c r="B644" s="1518" t="s">
        <v>317</v>
      </c>
      <c r="C644" s="1652" t="s">
        <v>178</v>
      </c>
      <c r="E644" s="1650"/>
    </row>
    <row r="645" spans="1:5" ht="18.75">
      <c r="A645" s="1498" t="s">
        <v>1546</v>
      </c>
      <c r="B645" s="1518" t="s">
        <v>735</v>
      </c>
      <c r="C645" s="1652" t="s">
        <v>178</v>
      </c>
      <c r="E645" s="1650"/>
    </row>
    <row r="646" spans="1:5" ht="18.75">
      <c r="A646" s="1498" t="s">
        <v>1547</v>
      </c>
      <c r="B646" s="1518" t="s">
        <v>736</v>
      </c>
      <c r="C646" s="1652" t="s">
        <v>178</v>
      </c>
      <c r="E646" s="1650"/>
    </row>
    <row r="647" spans="1:5" ht="18.75">
      <c r="A647" s="1498" t="s">
        <v>1548</v>
      </c>
      <c r="B647" s="1518" t="s">
        <v>737</v>
      </c>
      <c r="C647" s="1652" t="s">
        <v>178</v>
      </c>
      <c r="E647" s="1650"/>
    </row>
    <row r="648" spans="1:5" ht="18.75">
      <c r="A648" s="1498" t="s">
        <v>1549</v>
      </c>
      <c r="B648" s="1518" t="s">
        <v>738</v>
      </c>
      <c r="C648" s="1652" t="s">
        <v>178</v>
      </c>
      <c r="E648" s="1650"/>
    </row>
    <row r="649" spans="1:5" ht="18.75">
      <c r="A649" s="1498" t="s">
        <v>1550</v>
      </c>
      <c r="B649" s="1518" t="s">
        <v>739</v>
      </c>
      <c r="C649" s="1652" t="s">
        <v>178</v>
      </c>
      <c r="E649" s="1650"/>
    </row>
    <row r="650" spans="1:5" ht="18.75">
      <c r="A650" s="1498" t="s">
        <v>1551</v>
      </c>
      <c r="B650" s="1518" t="s">
        <v>740</v>
      </c>
      <c r="C650" s="1652" t="s">
        <v>178</v>
      </c>
      <c r="E650" s="1650"/>
    </row>
    <row r="651" spans="1:5" ht="18.75">
      <c r="A651" s="1498" t="s">
        <v>1552</v>
      </c>
      <c r="B651" s="1518" t="s">
        <v>741</v>
      </c>
      <c r="C651" s="1652" t="s">
        <v>178</v>
      </c>
      <c r="E651" s="1650"/>
    </row>
    <row r="652" spans="1:5" ht="18.75">
      <c r="A652" s="1498" t="s">
        <v>1553</v>
      </c>
      <c r="B652" s="1518" t="s">
        <v>742</v>
      </c>
      <c r="C652" s="1652" t="s">
        <v>178</v>
      </c>
      <c r="E652" s="1650"/>
    </row>
    <row r="653" spans="1:5" ht="18.75">
      <c r="A653" s="1498" t="s">
        <v>1554</v>
      </c>
      <c r="B653" s="1518" t="s">
        <v>743</v>
      </c>
      <c r="C653" s="1652" t="s">
        <v>178</v>
      </c>
      <c r="E653" s="1650"/>
    </row>
    <row r="654" spans="1:5" ht="18.75">
      <c r="A654" s="1498" t="s">
        <v>1555</v>
      </c>
      <c r="B654" s="1518" t="s">
        <v>744</v>
      </c>
      <c r="C654" s="1652" t="s">
        <v>178</v>
      </c>
      <c r="E654" s="1650"/>
    </row>
    <row r="655" spans="1:5" ht="18.75">
      <c r="A655" s="1498" t="s">
        <v>1556</v>
      </c>
      <c r="B655" s="1518" t="s">
        <v>745</v>
      </c>
      <c r="C655" s="1652" t="s">
        <v>178</v>
      </c>
      <c r="E655" s="1650"/>
    </row>
    <row r="656" spans="1:5" ht="18.75">
      <c r="A656" s="1498" t="s">
        <v>1557</v>
      </c>
      <c r="B656" s="1518" t="s">
        <v>746</v>
      </c>
      <c r="C656" s="1652" t="s">
        <v>178</v>
      </c>
      <c r="E656" s="1650"/>
    </row>
    <row r="657" spans="1:5" ht="18.75">
      <c r="A657" s="1498" t="s">
        <v>1558</v>
      </c>
      <c r="B657" s="1518" t="s">
        <v>747</v>
      </c>
      <c r="C657" s="1652" t="s">
        <v>178</v>
      </c>
      <c r="E657" s="1650"/>
    </row>
    <row r="658" spans="1:5" ht="18.75">
      <c r="A658" s="1498" t="s">
        <v>1559</v>
      </c>
      <c r="B658" s="1518" t="s">
        <v>748</v>
      </c>
      <c r="C658" s="1652" t="s">
        <v>178</v>
      </c>
      <c r="E658" s="1650"/>
    </row>
    <row r="659" spans="1:5" ht="18.75">
      <c r="A659" s="1498" t="s">
        <v>1560</v>
      </c>
      <c r="B659" s="1518" t="s">
        <v>749</v>
      </c>
      <c r="C659" s="1652" t="s">
        <v>178</v>
      </c>
      <c r="E659" s="1650"/>
    </row>
    <row r="660" spans="1:5" ht="18.75">
      <c r="A660" s="1498" t="s">
        <v>1561</v>
      </c>
      <c r="B660" s="1518" t="s">
        <v>750</v>
      </c>
      <c r="C660" s="1652" t="s">
        <v>178</v>
      </c>
      <c r="E660" s="1650"/>
    </row>
    <row r="661" spans="1:5" ht="20.25" thickBot="1">
      <c r="A661" s="1498" t="s">
        <v>1562</v>
      </c>
      <c r="B661" s="1526" t="s">
        <v>751</v>
      </c>
      <c r="C661" s="1652" t="s">
        <v>178</v>
      </c>
      <c r="E661" s="1650"/>
    </row>
    <row r="662" spans="1:5" ht="18.75">
      <c r="A662" s="1498" t="s">
        <v>1563</v>
      </c>
      <c r="B662" s="1517" t="s">
        <v>1858</v>
      </c>
      <c r="C662" s="1652" t="s">
        <v>178</v>
      </c>
      <c r="E662" s="1650"/>
    </row>
    <row r="663" spans="1:5" ht="18.75">
      <c r="A663" s="1498" t="s">
        <v>1564</v>
      </c>
      <c r="B663" s="1518" t="s">
        <v>1859</v>
      </c>
      <c r="C663" s="1652" t="s">
        <v>178</v>
      </c>
      <c r="E663" s="1650"/>
    </row>
    <row r="664" spans="1:5" ht="18.75">
      <c r="A664" s="1498" t="s">
        <v>1565</v>
      </c>
      <c r="B664" s="1518" t="s">
        <v>1860</v>
      </c>
      <c r="C664" s="1652" t="s">
        <v>178</v>
      </c>
      <c r="E664" s="1650"/>
    </row>
    <row r="665" spans="1:5" ht="18.75">
      <c r="A665" s="1498" t="s">
        <v>1566</v>
      </c>
      <c r="B665" s="1518" t="s">
        <v>1861</v>
      </c>
      <c r="C665" s="1652" t="s">
        <v>178</v>
      </c>
      <c r="E665" s="1650"/>
    </row>
    <row r="666" spans="1:5" ht="18.75">
      <c r="A666" s="1498" t="s">
        <v>1567</v>
      </c>
      <c r="B666" s="1518" t="s">
        <v>1862</v>
      </c>
      <c r="C666" s="1652" t="s">
        <v>178</v>
      </c>
      <c r="E666" s="1650"/>
    </row>
    <row r="667" spans="1:5" ht="18.75">
      <c r="A667" s="1498" t="s">
        <v>1568</v>
      </c>
      <c r="B667" s="1518" t="s">
        <v>1863</v>
      </c>
      <c r="C667" s="1652" t="s">
        <v>178</v>
      </c>
      <c r="E667" s="1650"/>
    </row>
    <row r="668" spans="1:5" ht="18.75">
      <c r="A668" s="1498" t="s">
        <v>1569</v>
      </c>
      <c r="B668" s="1518" t="s">
        <v>1864</v>
      </c>
      <c r="C668" s="1652" t="s">
        <v>178</v>
      </c>
      <c r="E668" s="1650"/>
    </row>
    <row r="669" spans="1:5" ht="18.75">
      <c r="A669" s="1498" t="s">
        <v>1570</v>
      </c>
      <c r="B669" s="1518" t="s">
        <v>1865</v>
      </c>
      <c r="C669" s="1652" t="s">
        <v>178</v>
      </c>
      <c r="E669" s="1650"/>
    </row>
    <row r="670" spans="1:5" ht="18.75">
      <c r="A670" s="1498" t="s">
        <v>1571</v>
      </c>
      <c r="B670" s="1518" t="s">
        <v>1866</v>
      </c>
      <c r="C670" s="1652" t="s">
        <v>178</v>
      </c>
      <c r="E670" s="1650"/>
    </row>
    <row r="671" spans="1:5" ht="18.75">
      <c r="A671" s="1498" t="s">
        <v>1572</v>
      </c>
      <c r="B671" s="1518" t="s">
        <v>1867</v>
      </c>
      <c r="C671" s="1652" t="s">
        <v>178</v>
      </c>
      <c r="E671" s="1650"/>
    </row>
    <row r="672" spans="1:5" ht="18.75">
      <c r="A672" s="1498" t="s">
        <v>1573</v>
      </c>
      <c r="B672" s="1518" t="s">
        <v>1868</v>
      </c>
      <c r="C672" s="1652" t="s">
        <v>178</v>
      </c>
      <c r="E672" s="1650"/>
    </row>
    <row r="673" spans="1:5" ht="18.75">
      <c r="A673" s="1498" t="s">
        <v>1574</v>
      </c>
      <c r="B673" s="1518" t="s">
        <v>1869</v>
      </c>
      <c r="C673" s="1652" t="s">
        <v>178</v>
      </c>
      <c r="E673" s="1650"/>
    </row>
    <row r="674" spans="1:5" ht="18.75">
      <c r="A674" s="1498" t="s">
        <v>1575</v>
      </c>
      <c r="B674" s="1518" t="s">
        <v>1870</v>
      </c>
      <c r="C674" s="1652" t="s">
        <v>178</v>
      </c>
      <c r="E674" s="1650"/>
    </row>
    <row r="675" spans="1:5" ht="18.75">
      <c r="A675" s="1498" t="s">
        <v>1576</v>
      </c>
      <c r="B675" s="1518" t="s">
        <v>1871</v>
      </c>
      <c r="C675" s="1652" t="s">
        <v>178</v>
      </c>
      <c r="E675" s="1650"/>
    </row>
    <row r="676" spans="1:5" ht="18.75">
      <c r="A676" s="1498" t="s">
        <v>1577</v>
      </c>
      <c r="B676" s="1518" t="s">
        <v>1872</v>
      </c>
      <c r="C676" s="1652" t="s">
        <v>178</v>
      </c>
      <c r="E676" s="1650"/>
    </row>
    <row r="677" spans="1:5" ht="18.75">
      <c r="A677" s="1498" t="s">
        <v>1578</v>
      </c>
      <c r="B677" s="1518" t="s">
        <v>1873</v>
      </c>
      <c r="C677" s="1652" t="s">
        <v>178</v>
      </c>
      <c r="E677" s="1650"/>
    </row>
    <row r="678" spans="1:5" ht="18.75">
      <c r="A678" s="1498" t="s">
        <v>1579</v>
      </c>
      <c r="B678" s="1518" t="s">
        <v>1874</v>
      </c>
      <c r="C678" s="1652" t="s">
        <v>178</v>
      </c>
      <c r="E678" s="1650"/>
    </row>
    <row r="679" spans="1:5" ht="18.75">
      <c r="A679" s="1498" t="s">
        <v>1580</v>
      </c>
      <c r="B679" s="1518" t="s">
        <v>1875</v>
      </c>
      <c r="C679" s="1652" t="s">
        <v>178</v>
      </c>
      <c r="E679" s="1650"/>
    </row>
    <row r="680" spans="1:5" ht="18.75">
      <c r="A680" s="1498" t="s">
        <v>1581</v>
      </c>
      <c r="B680" s="1518" t="s">
        <v>1876</v>
      </c>
      <c r="C680" s="1652" t="s">
        <v>178</v>
      </c>
      <c r="E680" s="1650"/>
    </row>
    <row r="681" spans="1:5" ht="18.75">
      <c r="A681" s="1498" t="s">
        <v>1582</v>
      </c>
      <c r="B681" s="1518" t="s">
        <v>1877</v>
      </c>
      <c r="C681" s="1652" t="s">
        <v>178</v>
      </c>
      <c r="E681" s="1650"/>
    </row>
    <row r="682" spans="1:5" ht="18.75">
      <c r="A682" s="1498" t="s">
        <v>1583</v>
      </c>
      <c r="B682" s="1518" t="s">
        <v>1878</v>
      </c>
      <c r="C682" s="1652" t="s">
        <v>178</v>
      </c>
      <c r="E682" s="1650"/>
    </row>
    <row r="683" spans="1:5" ht="19.5" thickBot="1">
      <c r="A683" s="1498" t="s">
        <v>1584</v>
      </c>
      <c r="B683" s="1521" t="s">
        <v>1879</v>
      </c>
      <c r="C683" s="1652" t="s">
        <v>178</v>
      </c>
      <c r="E683" s="1650"/>
    </row>
    <row r="684" spans="1:5" ht="18.75">
      <c r="A684" s="1498" t="s">
        <v>1585</v>
      </c>
      <c r="B684" s="1517" t="s">
        <v>1880</v>
      </c>
      <c r="C684" s="1652" t="s">
        <v>178</v>
      </c>
      <c r="E684" s="1650"/>
    </row>
    <row r="685" spans="1:5" ht="18.75">
      <c r="A685" s="1498" t="s">
        <v>1586</v>
      </c>
      <c r="B685" s="1518" t="s">
        <v>1881</v>
      </c>
      <c r="C685" s="1652" t="s">
        <v>178</v>
      </c>
      <c r="E685" s="1650"/>
    </row>
    <row r="686" spans="1:5" ht="18.75">
      <c r="A686" s="1498" t="s">
        <v>1587</v>
      </c>
      <c r="B686" s="1518" t="s">
        <v>1882</v>
      </c>
      <c r="C686" s="1652" t="s">
        <v>178</v>
      </c>
      <c r="E686" s="1650"/>
    </row>
    <row r="687" spans="1:5" ht="18.75">
      <c r="A687" s="1498" t="s">
        <v>1588</v>
      </c>
      <c r="B687" s="1518" t="s">
        <v>1883</v>
      </c>
      <c r="C687" s="1652" t="s">
        <v>178</v>
      </c>
      <c r="E687" s="1650"/>
    </row>
    <row r="688" spans="1:5" ht="18.75">
      <c r="A688" s="1498" t="s">
        <v>1589</v>
      </c>
      <c r="B688" s="1518" t="s">
        <v>1884</v>
      </c>
      <c r="C688" s="1652" t="s">
        <v>178</v>
      </c>
      <c r="E688" s="1650"/>
    </row>
    <row r="689" spans="1:3" ht="18.75">
      <c r="A689" s="1498" t="s">
        <v>1590</v>
      </c>
      <c r="B689" s="1518" t="s">
        <v>1885</v>
      </c>
      <c r="C689" s="1652" t="s">
        <v>178</v>
      </c>
    </row>
    <row r="690" spans="1:3" ht="18.75">
      <c r="A690" s="1498" t="s">
        <v>1591</v>
      </c>
      <c r="B690" s="1518" t="s">
        <v>1886</v>
      </c>
      <c r="C690" s="1652" t="s">
        <v>178</v>
      </c>
    </row>
    <row r="691" spans="1:3" ht="18.75">
      <c r="A691" s="1498" t="s">
        <v>1592</v>
      </c>
      <c r="B691" s="1518" t="s">
        <v>1887</v>
      </c>
      <c r="C691" s="1652" t="s">
        <v>178</v>
      </c>
    </row>
    <row r="692" spans="1:3" ht="18.75">
      <c r="A692" s="1498" t="s">
        <v>1593</v>
      </c>
      <c r="B692" s="1518" t="s">
        <v>1888</v>
      </c>
      <c r="C692" s="1652" t="s">
        <v>178</v>
      </c>
    </row>
    <row r="693" spans="1:3" ht="19.5">
      <c r="A693" s="1498" t="s">
        <v>1594</v>
      </c>
      <c r="B693" s="1519" t="s">
        <v>1889</v>
      </c>
      <c r="C693" s="1652" t="s">
        <v>178</v>
      </c>
    </row>
    <row r="694" spans="1:3" ht="19.5" thickBot="1">
      <c r="A694" s="1498" t="s">
        <v>1595</v>
      </c>
      <c r="B694" s="1521" t="s">
        <v>1890</v>
      </c>
      <c r="C694" s="1652" t="s">
        <v>178</v>
      </c>
    </row>
    <row r="695" spans="1:3" ht="18.75">
      <c r="A695" s="1498" t="s">
        <v>1596</v>
      </c>
      <c r="B695" s="1517" t="s">
        <v>1891</v>
      </c>
      <c r="C695" s="1652" t="s">
        <v>178</v>
      </c>
    </row>
    <row r="696" spans="1:3" ht="18.75">
      <c r="A696" s="1498" t="s">
        <v>1597</v>
      </c>
      <c r="B696" s="1518" t="s">
        <v>1892</v>
      </c>
      <c r="C696" s="1652" t="s">
        <v>178</v>
      </c>
    </row>
    <row r="697" spans="1:3" ht="18.75">
      <c r="A697" s="1498" t="s">
        <v>1598</v>
      </c>
      <c r="B697" s="1518" t="s">
        <v>1893</v>
      </c>
      <c r="C697" s="1652" t="s">
        <v>178</v>
      </c>
    </row>
    <row r="698" spans="1:3" ht="18.75">
      <c r="A698" s="1498" t="s">
        <v>1599</v>
      </c>
      <c r="B698" s="1518" t="s">
        <v>1894</v>
      </c>
      <c r="C698" s="1652" t="s">
        <v>178</v>
      </c>
    </row>
    <row r="699" spans="1:3" ht="20.25" thickBot="1">
      <c r="A699" s="1498" t="s">
        <v>1600</v>
      </c>
      <c r="B699" s="1526" t="s">
        <v>1895</v>
      </c>
      <c r="C699" s="1652" t="s">
        <v>178</v>
      </c>
    </row>
    <row r="700" spans="1:3" ht="18.75">
      <c r="A700" s="1498" t="s">
        <v>1601</v>
      </c>
      <c r="B700" s="1517" t="s">
        <v>1896</v>
      </c>
      <c r="C700" s="1652" t="s">
        <v>178</v>
      </c>
    </row>
    <row r="701" spans="1:3" ht="18.75">
      <c r="A701" s="1498" t="s">
        <v>1602</v>
      </c>
      <c r="B701" s="1518" t="s">
        <v>1897</v>
      </c>
      <c r="C701" s="1652" t="s">
        <v>178</v>
      </c>
    </row>
    <row r="702" spans="1:3" ht="18.75">
      <c r="A702" s="1498" t="s">
        <v>1603</v>
      </c>
      <c r="B702" s="1518" t="s">
        <v>1898</v>
      </c>
      <c r="C702" s="1652" t="s">
        <v>178</v>
      </c>
    </row>
    <row r="703" spans="1:3" ht="18.75">
      <c r="A703" s="1498" t="s">
        <v>1604</v>
      </c>
      <c r="B703" s="1518" t="s">
        <v>1899</v>
      </c>
      <c r="C703" s="1652" t="s">
        <v>178</v>
      </c>
    </row>
    <row r="704" spans="1:3" ht="18.75">
      <c r="A704" s="1498" t="s">
        <v>1605</v>
      </c>
      <c r="B704" s="1518" t="s">
        <v>1900</v>
      </c>
      <c r="C704" s="1652" t="s">
        <v>178</v>
      </c>
    </row>
    <row r="705" spans="1:3" ht="18.75">
      <c r="A705" s="1498" t="s">
        <v>1606</v>
      </c>
      <c r="B705" s="1518" t="s">
        <v>1901</v>
      </c>
      <c r="C705" s="1652" t="s">
        <v>178</v>
      </c>
    </row>
    <row r="706" spans="1:3" ht="18.75">
      <c r="A706" s="1498" t="s">
        <v>1607</v>
      </c>
      <c r="B706" s="1518" t="s">
        <v>1902</v>
      </c>
      <c r="C706" s="1652" t="s">
        <v>178</v>
      </c>
    </row>
    <row r="707" spans="1:3" ht="18.75">
      <c r="A707" s="1498" t="s">
        <v>1608</v>
      </c>
      <c r="B707" s="1518" t="s">
        <v>1903</v>
      </c>
      <c r="C707" s="1652" t="s">
        <v>178</v>
      </c>
    </row>
    <row r="708" spans="1:3" ht="18.75">
      <c r="A708" s="1498" t="s">
        <v>1609</v>
      </c>
      <c r="B708" s="1518" t="s">
        <v>1904</v>
      </c>
      <c r="C708" s="1652" t="s">
        <v>178</v>
      </c>
    </row>
    <row r="709" spans="1:3" ht="18.75">
      <c r="A709" s="1498" t="s">
        <v>1610</v>
      </c>
      <c r="B709" s="1518" t="s">
        <v>1905</v>
      </c>
      <c r="C709" s="1652" t="s">
        <v>178</v>
      </c>
    </row>
    <row r="710" spans="1:3" ht="20.25" thickBot="1">
      <c r="A710" s="1498" t="s">
        <v>1611</v>
      </c>
      <c r="B710" s="1526" t="s">
        <v>1906</v>
      </c>
      <c r="C710" s="1652" t="s">
        <v>178</v>
      </c>
    </row>
    <row r="711" spans="1:3" ht="18.75">
      <c r="A711" s="1498" t="s">
        <v>1612</v>
      </c>
      <c r="B711" s="1517" t="s">
        <v>1907</v>
      </c>
      <c r="C711" s="1652" t="s">
        <v>178</v>
      </c>
    </row>
    <row r="712" spans="1:3" ht="18.75">
      <c r="A712" s="1498" t="s">
        <v>1613</v>
      </c>
      <c r="B712" s="1518" t="s">
        <v>1908</v>
      </c>
      <c r="C712" s="1652" t="s">
        <v>178</v>
      </c>
    </row>
    <row r="713" spans="1:3" ht="18.75">
      <c r="A713" s="1498" t="s">
        <v>1614</v>
      </c>
      <c r="B713" s="1518" t="s">
        <v>1909</v>
      </c>
      <c r="C713" s="1652" t="s">
        <v>178</v>
      </c>
    </row>
    <row r="714" spans="1:3" ht="18.75">
      <c r="A714" s="1498" t="s">
        <v>1615</v>
      </c>
      <c r="B714" s="1518" t="s">
        <v>1910</v>
      </c>
      <c r="C714" s="1652" t="s">
        <v>178</v>
      </c>
    </row>
    <row r="715" spans="1:3" ht="18.75">
      <c r="A715" s="1498" t="s">
        <v>1616</v>
      </c>
      <c r="B715" s="1518" t="s">
        <v>1911</v>
      </c>
      <c r="C715" s="1652" t="s">
        <v>178</v>
      </c>
    </row>
    <row r="716" spans="1:3" ht="18.75">
      <c r="A716" s="1498" t="s">
        <v>1617</v>
      </c>
      <c r="B716" s="1518" t="s">
        <v>1912</v>
      </c>
      <c r="C716" s="1652" t="s">
        <v>178</v>
      </c>
    </row>
    <row r="717" spans="1:3" ht="18.75">
      <c r="A717" s="1498" t="s">
        <v>1618</v>
      </c>
      <c r="B717" s="1518" t="s">
        <v>1913</v>
      </c>
      <c r="C717" s="1652" t="s">
        <v>178</v>
      </c>
    </row>
    <row r="718" spans="1:3" ht="18.75">
      <c r="A718" s="1498" t="s">
        <v>1619</v>
      </c>
      <c r="B718" s="1518" t="s">
        <v>1914</v>
      </c>
      <c r="C718" s="1652" t="s">
        <v>178</v>
      </c>
    </row>
    <row r="719" spans="1:3" ht="18.75">
      <c r="A719" s="1498" t="s">
        <v>1620</v>
      </c>
      <c r="B719" s="1518" t="s">
        <v>1915</v>
      </c>
      <c r="C719" s="1652" t="s">
        <v>178</v>
      </c>
    </row>
    <row r="720" spans="1:3" ht="20.25" thickBot="1">
      <c r="A720" s="1498" t="s">
        <v>1621</v>
      </c>
      <c r="B720" s="1526" t="s">
        <v>1916</v>
      </c>
      <c r="C720" s="1652" t="s">
        <v>178</v>
      </c>
    </row>
    <row r="721" spans="1:3" ht="18.75">
      <c r="A721" s="1498" t="s">
        <v>1622</v>
      </c>
      <c r="B721" s="1517" t="s">
        <v>1917</v>
      </c>
      <c r="C721" s="1652" t="s">
        <v>178</v>
      </c>
    </row>
    <row r="722" spans="1:3" ht="18.75">
      <c r="A722" s="1498" t="s">
        <v>1623</v>
      </c>
      <c r="B722" s="1518" t="s">
        <v>1918</v>
      </c>
      <c r="C722" s="1652" t="s">
        <v>178</v>
      </c>
    </row>
    <row r="723" spans="1:3" ht="18.75">
      <c r="A723" s="1498" t="s">
        <v>1624</v>
      </c>
      <c r="B723" s="1518" t="s">
        <v>1919</v>
      </c>
      <c r="C723" s="1652" t="s">
        <v>178</v>
      </c>
    </row>
    <row r="724" spans="1:3" ht="18.75">
      <c r="A724" s="1498" t="s">
        <v>1625</v>
      </c>
      <c r="B724" s="1518" t="s">
        <v>1920</v>
      </c>
      <c r="C724" s="1652" t="s">
        <v>178</v>
      </c>
    </row>
    <row r="725" spans="1:3" ht="20.25" thickBot="1">
      <c r="A725" s="1498" t="s">
        <v>1626</v>
      </c>
      <c r="B725" s="1526" t="s">
        <v>1921</v>
      </c>
      <c r="C725" s="1652" t="s">
        <v>178</v>
      </c>
    </row>
    <row r="726" spans="1:3" ht="19.5">
      <c r="A726" s="1654"/>
      <c r="B726" s="1655"/>
      <c r="C726" s="1652"/>
    </row>
    <row r="727" spans="1:3" ht="14.25">
      <c r="A727" s="1527" t="s">
        <v>779</v>
      </c>
      <c r="B727" s="1527" t="s">
        <v>778</v>
      </c>
      <c r="C727" s="1528" t="s">
        <v>779</v>
      </c>
    </row>
    <row r="728" spans="1:3" ht="14.25">
      <c r="A728" s="1656"/>
      <c r="B728" s="1529">
        <v>45322</v>
      </c>
      <c r="C728" s="1656" t="s">
        <v>1627</v>
      </c>
    </row>
    <row r="729" spans="1:3" ht="14.25">
      <c r="A729" s="1656"/>
      <c r="B729" s="1529">
        <v>45351</v>
      </c>
      <c r="C729" s="1656" t="s">
        <v>1628</v>
      </c>
    </row>
    <row r="730" spans="1:3" ht="14.25">
      <c r="A730" s="1656"/>
      <c r="B730" s="1529">
        <v>45382</v>
      </c>
      <c r="C730" s="1656" t="s">
        <v>1629</v>
      </c>
    </row>
    <row r="731" spans="1:3" ht="14.25">
      <c r="A731" s="1656"/>
      <c r="B731" s="1529">
        <v>45412</v>
      </c>
      <c r="C731" s="1656" t="s">
        <v>1630</v>
      </c>
    </row>
    <row r="732" spans="1:3" ht="14.25">
      <c r="A732" s="1656"/>
      <c r="B732" s="1529">
        <v>45443</v>
      </c>
      <c r="C732" s="1656" t="s">
        <v>1631</v>
      </c>
    </row>
    <row r="733" spans="1:3" ht="14.25">
      <c r="A733" s="1656"/>
      <c r="B733" s="1529">
        <v>45473</v>
      </c>
      <c r="C733" s="1656" t="s">
        <v>1632</v>
      </c>
    </row>
    <row r="734" spans="1:3" ht="14.25">
      <c r="A734" s="1656"/>
      <c r="B734" s="1529">
        <v>45504</v>
      </c>
      <c r="C734" s="1656" t="s">
        <v>1633</v>
      </c>
    </row>
    <row r="735" spans="1:3" ht="14.25">
      <c r="A735" s="1656"/>
      <c r="B735" s="1529">
        <v>45535</v>
      </c>
      <c r="C735" s="1656" t="s">
        <v>1634</v>
      </c>
    </row>
    <row r="736" spans="1:3" ht="14.25">
      <c r="A736" s="1656"/>
      <c r="B736" s="1529">
        <v>45565</v>
      </c>
      <c r="C736" s="1656" t="s">
        <v>1635</v>
      </c>
    </row>
    <row r="737" spans="1:3" ht="14.25">
      <c r="A737" s="1656"/>
      <c r="B737" s="1529">
        <v>45596</v>
      </c>
      <c r="C737" s="1656" t="s">
        <v>1636</v>
      </c>
    </row>
    <row r="738" spans="1:3" ht="14.25">
      <c r="A738" s="1656"/>
      <c r="B738" s="1529">
        <v>45626</v>
      </c>
      <c r="C738" s="1656" t="s">
        <v>1637</v>
      </c>
    </row>
    <row r="739" spans="1:3" ht="14.25">
      <c r="A739" s="1656"/>
      <c r="B739" s="1529">
        <v>45657</v>
      </c>
      <c r="C739" s="1656" t="s">
        <v>1638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1">
      <selection activeCell="I12" sqref="I12:U152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693</v>
      </c>
      <c r="B1" s="61">
        <v>140</v>
      </c>
      <c r="I1" s="61"/>
    </row>
    <row r="2" spans="1:9" ht="12.75">
      <c r="A2" s="61" t="s">
        <v>694</v>
      </c>
      <c r="B2" s="61" t="s">
        <v>2088</v>
      </c>
      <c r="I2" s="61"/>
    </row>
    <row r="3" spans="1:9" ht="12.75">
      <c r="A3" s="61" t="s">
        <v>695</v>
      </c>
      <c r="B3" s="61" t="s">
        <v>2086</v>
      </c>
      <c r="I3" s="61"/>
    </row>
    <row r="4" spans="1:9" ht="15.75">
      <c r="A4" s="61" t="s">
        <v>696</v>
      </c>
      <c r="B4" s="61" t="s">
        <v>2082</v>
      </c>
      <c r="C4" s="66"/>
      <c r="I4" s="61"/>
    </row>
    <row r="5" spans="1:3" ht="31.5" customHeight="1">
      <c r="A5" s="61" t="s">
        <v>697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2087</v>
      </c>
      <c r="I8" s="61"/>
    </row>
    <row r="9" ht="12.75">
      <c r="I9" s="61"/>
    </row>
    <row r="10" ht="12.75">
      <c r="I10" s="61"/>
    </row>
    <row r="11" spans="1:21" ht="18">
      <c r="A11" s="61" t="s">
        <v>776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457</v>
      </c>
      <c r="M15" s="406" t="s">
        <v>819</v>
      </c>
      <c r="N15" s="237"/>
      <c r="O15" s="1350" t="s">
        <v>1234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874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458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698</v>
      </c>
      <c r="L23" s="1739" t="str">
        <f>CONCATENATE("Уточнен план ",$C$3)</f>
        <v>Уточнен план </v>
      </c>
      <c r="M23" s="1740"/>
      <c r="N23" s="1740"/>
      <c r="O23" s="1741"/>
      <c r="P23" s="1748" t="str">
        <f>CONCATENATE("Отчет ",$C$3)</f>
        <v>Отчет </v>
      </c>
      <c r="Q23" s="1749"/>
      <c r="R23" s="1749"/>
      <c r="S23" s="1750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459</v>
      </c>
      <c r="K24" s="252" t="s">
        <v>699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728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12" t="s">
        <v>2042</v>
      </c>
      <c r="J27" s="1446">
        <f>VLOOKUP(K28,EBK_DEIN2,2,FALSE)</f>
        <v>0</v>
      </c>
      <c r="K27" s="1445" t="s">
        <v>777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369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700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729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730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731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732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733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734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585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586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587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188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189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893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855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190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191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857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192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193</v>
      </c>
      <c r="K47" s="1787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194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195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196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197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198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199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200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201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202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203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204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858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205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206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894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298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207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265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895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896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897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707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208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209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210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211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212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213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299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214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215</v>
      </c>
      <c r="K79" s="1785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216</v>
      </c>
      <c r="K80" s="1791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217</v>
      </c>
      <c r="K81" s="1791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1643</v>
      </c>
      <c r="K82" s="1791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2078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2079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2080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84" t="s">
        <v>218</v>
      </c>
      <c r="K86" s="1785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1935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219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220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221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222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1954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223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224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1985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225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701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226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0.25" customHeight="1">
      <c r="A99" s="61">
        <v>85</v>
      </c>
      <c r="I99" s="291"/>
      <c r="J99" s="285">
        <v>3306</v>
      </c>
      <c r="K99" s="361" t="s">
        <v>2081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2035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84" t="s">
        <v>227</v>
      </c>
      <c r="K101" s="1785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84" t="s">
        <v>228</v>
      </c>
      <c r="K102" s="1785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84" t="s">
        <v>229</v>
      </c>
      <c r="K103" s="1785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84" t="s">
        <v>230</v>
      </c>
      <c r="K104" s="1785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231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232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233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234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235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236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84" t="s">
        <v>1644</v>
      </c>
      <c r="K111" s="1785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237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238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239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84" t="s">
        <v>1641</v>
      </c>
      <c r="K115" s="1785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84" t="s">
        <v>1642</v>
      </c>
      <c r="K116" s="1785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0" t="s">
        <v>240</v>
      </c>
      <c r="K117" s="1791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84" t="s">
        <v>266</v>
      </c>
      <c r="K118" s="1785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267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268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88" t="s">
        <v>241</v>
      </c>
      <c r="K121" s="1789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88" t="s">
        <v>242</v>
      </c>
      <c r="K122" s="1789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243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244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608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609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610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611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612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88" t="s">
        <v>613</v>
      </c>
      <c r="K130" s="1789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300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614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88" t="s">
        <v>671</v>
      </c>
      <c r="K133" s="1789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84" t="s">
        <v>672</v>
      </c>
      <c r="K134" s="1785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673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674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675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676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92" t="s">
        <v>898</v>
      </c>
      <c r="K139" s="1793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677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678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679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94" t="s">
        <v>680</v>
      </c>
      <c r="K143" s="1795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94" t="s">
        <v>680</v>
      </c>
      <c r="K144" s="1795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726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8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8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8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2024-04-10T12:00:18Z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