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<sst xmlns="http://schemas.openxmlformats.org/spreadsheetml/2006/main" count="2724" uniqueCount="2075">
  <si>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</si>
  <si>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</si>
  <si>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</si>
  <si>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</si>
  <si>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</si>
  <si>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</si>
  <si>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</si>
  <si>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</si>
  <si>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</si>
  <si>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</si>
  <si>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</si>
  <si>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</si>
  <si>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</si>
  <si>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</si>
  <si>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</si>
  <si>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</si>
  <si>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</si>
  <si>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</si>
  <si>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</si>
  <si>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</si>
  <si>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</si>
  <si>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</si>
  <si>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</si>
  <si>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</si>
  <si>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</si>
  <si>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</si>
  <si>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</si>
  <si>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</si>
  <si>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</si>
  <si>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</si>
  <si>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</si>
  <si>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</si>
  <si>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</si>
  <si>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</si>
  <si>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</si>
  <si>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</si>
  <si>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</si>
  <si>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</si>
  <si>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</si>
  <si>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</si>
  <si>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</si>
  <si>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</si>
  <si>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</si>
  <si>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</si>
  <si>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</si>
  <si>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</si>
  <si>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</si>
  <si>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</si>
  <si>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</si>
  <si>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</si>
  <si>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</si>
  <si>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</si>
  <si>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</si>
  <si>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</si>
  <si>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</si>
  <si>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</si>
  <si>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</si>
  <si>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</si>
  <si>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</si>
  <si>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</si>
  <si>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</si>
  <si>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</si>
  <si>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</si>
  <si>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</si>
  <si>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</si>
  <si>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</si>
  <si>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</si>
  <si>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</si>
  <si>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</si>
  <si>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</si>
  <si>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</si>
  <si>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</si>
  <si>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</si>
  <si>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</si>
  <si>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</si>
  <si>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</si>
  <si>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</si>
  <si>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</si>
  <si>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</si>
  <si>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</si>
  <si>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</si>
  <si>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</si>
  <si>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</si>
  <si>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</si>
  <si>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</si>
  <si>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</si>
  <si>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</si>
  <si>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</si>
  <si>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</si>
  <si>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</si>
  <si>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</si>
  <si>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</si>
  <si>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</si>
  <si>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</si>
  <si>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</si>
  <si>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</si>
  <si>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</si>
  <si>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</si>
  <si>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</si>
  <si>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</si>
  <si>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</si>
  <si>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</si>
  <si>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</si>
  <si>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</si>
  <si>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</si>
  <si>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</si>
  <si>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</si>
  <si>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</si>
  <si>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</si>
  <si>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</si>
  <si>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</si>
  <si>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</si>
  <si>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</si>
  <si>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</si>
  <si>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</si>
  <si>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</si>
  <si>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</si>
  <si>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</si>
  <si>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</si>
  <si>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</si>
  <si>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</si>
  <si>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</si>
  <si>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</si>
  <si>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</si>
  <si>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</si>
  <si>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</si>
  <si>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</si>
  <si>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</si>
  <si>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</si>
  <si>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</si>
  <si>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</si>
  <si>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</si>
  <si>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</si>
  <si>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</si>
  <si>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</si>
  <si>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</si>
  <si>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</si>
  <si>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</si>
  <si>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</si>
  <si>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</si>
  <si>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</si>
  <si>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</si>
  <si>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</si>
  <si>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</si>
  <si>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</si>
  <si>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</si>
  <si>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</si>
  <si>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</si>
  <si>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</si>
  <si>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</si>
  <si>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</si>
  <si>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</si>
  <si>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</si>
  <si>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</si>
  <si>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</si>
  <si>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</si>
  <si>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</si>
  <si>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</si>
  <si>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</si>
  <si>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</si>
  <si>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</si>
  <si>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</si>
  <si>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</si>
  <si>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</si>
  <si>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</si>
  <si>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</si>
  <si>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</si>
  <si>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</si>
  <si>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</si>
  <si>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</si>
  <si>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</si>
  <si>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</si>
  <si>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</si>
  <si>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</si>
  <si>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</si>
  <si>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</si>
  <si>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</si>
  <si>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</si>
  <si>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</si>
  <si>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</si>
  <si>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</si>
  <si>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</si>
  <si>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</si>
  <si>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</si>
  <si>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</si>
  <si>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</si>
  <si>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</si>
  <si>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</si>
  <si>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</si>
  <si>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</si>
  <si>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</si>
  <si>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</si>
  <si>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</si>
  <si>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</si>
  <si>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</si>
  <si>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</si>
  <si>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</si>
  <si>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</si>
  <si>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</si>
  <si>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</si>
  <si>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</si>
  <si>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</si>
  <si>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</si>
  <si>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</si>
  <si>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</si>
  <si>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</si>
  <si>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</si>
  <si>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</si>
  <si>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</si>
  <si>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</si>
  <si>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</si>
  <si>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</si>
  <si>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</si>
  <si>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</si>
  <si>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</si>
  <si>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</si>
  <si>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</si>
  <si>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</si>
  <si>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</si>
  <si>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</si>
  <si>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</si>
  <si>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</si>
  <si>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</si>
  <si>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</si>
  <si>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</si>
  <si>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</si>
  <si>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</si>
  <si>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</si>
  <si>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</si>
  <si>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</si>
  <si>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</si>
  <si>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</si>
  <si>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</si>
  <si>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</si>
  <si>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</si>
  <si>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</si>
  <si>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</si>
  <si>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</si>
  <si>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</si>
  <si>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</si>
  <si>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</si>
  <si>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</si>
  <si>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</si>
  <si>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</si>
  <si>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</si>
  <si>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</si>
  <si>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</si>
  <si>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</si>
  <si>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</si>
  <si>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</si>
  <si>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</si>
  <si>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</si>
  <si>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</si>
  <si>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</si>
  <si>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</si>
  <si>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</si>
  <si>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</si>
  <si>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</si>
  <si>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</si>
  <si>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</si>
  <si>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</si>
  <si>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</si>
  <si>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</si>
  <si>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</si>
  <si>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</si>
  <si>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</si>
  <si>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</si>
  <si>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</si>
  <si>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</si>
  <si>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</si>
  <si>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</si>
  <si>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</si>
  <si>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</si>
  <si>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</si>
  <si>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</si>
  <si>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</si>
  <si>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</si>
  <si>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</si>
  <si>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</si>
  <si>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</si>
  <si>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</si>
  <si>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</si>
  <si>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</si>
  <si>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</si>
  <si>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</si>
  <si>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</si>
  <si>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</si>
  <si>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</si>
  <si>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</si>
  <si>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</si>
  <si>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</si>
  <si>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</si>
  <si>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</si>
  <si>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</si>
  <si>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</si>
  <si>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</si>
  <si>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</si>
  <si>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</si>
  <si>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</si>
  <si>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</si>
  <si>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</si>
  <si>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</si>
  <si>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</si>
  <si>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</si>
  <si>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</si>
  <si>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</si>
  <si>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</si>
  <si>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</si>
  <si>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</si>
  <si>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</si>
  <si>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</si>
  <si>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</si>
  <si>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</si>
  <si>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</si>
  <si>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</si>
  <si>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</si>
  <si>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</si>
  <si>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</si>
  <si>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</si>
  <si>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</si>
  <si>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</si>
  <si>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</si>
  <si>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</si>
  <si>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</si>
  <si>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</si>
  <si>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</si>
  <si>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</si>
  <si>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</si>
  <si>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</si>
  <si>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</si>
  <si>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</si>
  <si>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</si>
  <si>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</si>
  <si>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</si>
  <si>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</si>
  <si>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</si>
  <si>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</si>
  <si>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</si>
  <si>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</si>
  <si>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</si>
  <si>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</si>
  <si>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</si>
  <si>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</si>
  <si>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</si>
  <si>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</si>
  <si>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</si>
  <si>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</si>
  <si>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</si>
  <si>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</si>
  <si>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</si>
  <si>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</si>
  <si>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</si>
  <si>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</si>
  <si>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</si>
  <si>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</si>
  <si>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</si>
  <si>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</si>
  <si>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</si>
  <si>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</si>
  <si>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</si>
  <si>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</si>
  <si>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</si>
  <si>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</si>
  <si>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</si>
  <si>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</si>
  <si>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</si>
  <si>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</si>
  <si>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</si>
  <si>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</si>
  <si>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</si>
  <si>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</si>
  <si>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</si>
  <si>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</si>
  <si>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</si>
  <si>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</si>
  <si>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</si>
  <si>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</si>
  <si>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</si>
  <si>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</si>
  <si>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</si>
  <si>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</si>
  <si>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</si>
  <si>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</si>
  <si>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</si>
  <si>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</si>
  <si>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</si>
  <si>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</si>
  <si>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</si>
  <si>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</si>
  <si>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</si>
  <si>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</si>
  <si>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</si>
  <si>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</si>
  <si>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</si>
  <si>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</si>
  <si>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</si>
  <si>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</si>
  <si>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</si>
  <si>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</si>
  <si>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</si>
  <si>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</si>
  <si>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</si>
  <si>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</si>
  <si>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</si>
  <si>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</si>
  <si>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</si>
  <si>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</si>
  <si>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</si>
  <si>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</si>
  <si>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</si>
  <si>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</si>
  <si>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</si>
  <si>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</si>
  <si>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</si>
  <si>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</si>
  <si>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</si>
  <si>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</si>
  <si>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</si>
  <si>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</si>
  <si>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</si>
  <si>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</si>
  <si>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</si>
  <si>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</si>
  <si>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</si>
  <si>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</si>
  <si>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</si>
  <si>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</si>
  <si>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</si>
  <si>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</si>
  <si>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</si>
  <si>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</si>
  <si>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</si>
  <si>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</si>
  <si>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</si>
  <si>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</si>
  <si>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</si>
  <si>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</si>
  <si>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</si>
  <si>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</si>
  <si>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</si>
  <si>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</si>
  <si>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</si>
  <si>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</si>
  <si>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</si>
  <si>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</si>
  <si>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</si>
  <si>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</si>
  <si>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</si>
  <si>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</si>
  <si>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</si>
  <si>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</si>
  <si>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</si>
  <si>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</si>
  <si>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</si>
  <si>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</si>
  <si>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</si>
  <si>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</si>
  <si>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</si>
  <si>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</si>
  <si>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</si>
  <si>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</si>
  <si>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</si>
  <si>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</si>
  <si>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</si>
  <si>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</si>
  <si>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</si>
  <si>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</si>
  <si>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</si>
  <si>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</si>
  <si>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</si>
  <si>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</si>
  <si>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</si>
  <si>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</si>
  <si>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</si>
  <si>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</si>
  <si>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</si>
  <si>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</si>
  <si>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</si>
  <si>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</si>
  <si>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</si>
  <si>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</si>
  <si>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</si>
  <si>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</si>
  <si>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</si>
  <si>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</si>
  <si>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</si>
  <si>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</si>
  <si>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</si>
  <si>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</si>
  <si>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</si>
  <si>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</si>
  <si>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</si>
  <si>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</si>
  <si>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</si>
  <si>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</si>
  <si>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</si>
  <si>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</si>
  <si>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</si>
  <si>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</si>
  <si>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</si>
  <si>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</si>
  <si>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</si>
  <si>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</si>
  <si>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</si>
  <si>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</si>
  <si>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</si>
  <si>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</si>
  <si>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</si>
  <si>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</si>
  <si>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</si>
  <si>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</si>
  <si>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</si>
  <si>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</si>
  <si>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</si>
  <si>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</si>
  <si>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</si>
  <si>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</si>
  <si>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</si>
  <si>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</si>
  <si>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</si>
  <si>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</si>
  <si>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</si>
  <si>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</si>
  <si>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</si>
  <si>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</si>
  <si>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</si>
  <si>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</si>
  <si>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</si>
  <si>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</si>
  <si>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</si>
  <si>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</si>
  <si>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</si>
  <si>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</si>
  <si>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</si>
  <si>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</si>
  <si>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</si>
  <si>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</si>
  <si>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</si>
  <si>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</si>
  <si>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</si>
  <si>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</si>
  <si>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</si>
  <si>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</si>
  <si>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</si>
  <si>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</si>
  <si>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</si>
  <si>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</si>
  <si>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</si>
  <si>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</si>
  <si>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</si>
  <si>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</si>
  <si>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</si>
  <si>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</si>
  <si>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</si>
  <si>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</si>
  <si>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</si>
  <si>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</si>
  <si>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</si>
  <si>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</si>
  <si>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</si>
  <si>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</si>
  <si>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</si>
  <si>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</si>
  <si>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</si>
  <si>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</si>
  <si>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</si>
  <si>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</si>
  <si>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</si>
  <si>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</si>
  <si>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</si>
  <si>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</si>
  <si>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</si>
  <si>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</si>
  <si>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</si>
  <si>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</si>
  <si>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</si>
  <si>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</si>
  <si>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</si>
  <si>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</si>
  <si>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</si>
  <si>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</si>
  <si>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</si>
  <si>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</si>
  <si>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</si>
  <si>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</si>
  <si>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</si>
  <si>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</si>
  <si>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</si>
  <si>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</si>
  <si>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</si>
  <si>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</si>
  <si>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</si>
  <si>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</si>
  <si>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</si>
  <si>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</si>
  <si>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</si>
  <si>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</si>
  <si>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</si>
  <si>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</si>
  <si>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</si>
  <si>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</si>
  <si>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</si>
  <si>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</si>
  <si>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</si>
  <si>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</si>
  <si>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</si>
  <si>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</si>
  <si>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</si>
  <si>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</si>
  <si>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</si>
  <si>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</si>
  <si>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</si>
  <si>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</si>
  <si>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</si>
  <si>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</si>
  <si>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</si>
  <si>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</si>
  <si>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</si>
  <si>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</si>
  <si>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</si>
  <si>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</si>
  <si>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</si>
  <si>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</si>
  <si>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</si>
  <si>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</si>
  <si>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</si>
  <si>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</si>
  <si>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</si>
  <si>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</si>
  <si>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</si>
  <si>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</si>
  <si>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</si>
  <si>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</si>
  <si>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</si>
  <si>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</si>
  <si>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</si>
  <si>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</si>
  <si>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</si>
  <si>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</si>
  <si>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</si>
  <si>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</si>
  <si>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</si>
  <si>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</si>
  <si>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</si>
  <si>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</si>
  <si>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</si>
  <si>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</si>
  <si>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</si>
  <si>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</si>
  <si>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</si>
  <si>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</si>
  <si>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</si>
  <si>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</si>
  <si>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</si>
  <si>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</si>
  <si>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</si>
  <si>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</si>
  <si>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</si>
  <si>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</si>
  <si>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</si>
  <si>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</si>
  <si>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</si>
  <si>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</si>
  <si>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</si>
  <si>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</si>
  <si>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</si>
  <si>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</si>
  <si>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</si>
  <si>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</si>
  <si>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</si>
  <si>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</si>
  <si>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</si>
  <si>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</si>
  <si>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</si>
  <si>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</si>
  <si>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</si>
  <si>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</si>
  <si>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</si>
  <si>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</si>
  <si>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</si>
  <si>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</si>
  <si>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</si>
  <si>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</si>
  <si>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</si>
  <si>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</si>
  <si>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</si>
  <si>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</si>
  <si>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</si>
  <si>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</si>
  <si>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</si>
  <si>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</si>
  <si>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</si>
  <si>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</si>
  <si>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</si>
  <si>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</si>
  <si>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</si>
  <si>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</si>
  <si>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</si>
  <si>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</si>
  <si>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</si>
  <si>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</si>
  <si>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</si>
  <si>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</si>
  <si>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</si>
  <si>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</si>
  <si>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</si>
  <si>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</si>
  <si>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</si>
  <si>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</si>
  <si>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</si>
  <si>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</si>
  <si>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</si>
  <si>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</si>
  <si>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</si>
  <si>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</si>
  <si>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</si>
  <si>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</si>
  <si>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</si>
  <si>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</si>
  <si>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</si>
  <si>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</si>
  <si>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</si>
  <si>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</si>
  <si>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</si>
  <si>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</si>
  <si>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</si>
  <si>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</si>
  <si>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</si>
  <si>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</si>
  <si>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</si>
  <si>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</si>
  <si>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</si>
  <si>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</si>
  <si>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</si>
  <si>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</si>
  <si>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</si>
  <si>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</si>
  <si>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</si>
  <si>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</si>
  <si>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</si>
  <si>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</si>
  <si>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</si>
  <si>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</si>
  <si>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</si>
  <si>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</si>
  <si>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</si>
  <si>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</si>
  <si>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</si>
  <si>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</si>
  <si>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</si>
  <si>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</si>
  <si>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</si>
  <si>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</si>
  <si>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</si>
  <si>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</si>
  <si>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</si>
  <si>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</si>
  <si>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</si>
  <si>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</si>
  <si>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</si>
  <si>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</si>
  <si>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</si>
  <si>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</si>
  <si>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</si>
  <si>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</si>
  <si>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</si>
  <si>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</si>
  <si>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</si>
  <si>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</si>
  <si>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</si>
  <si>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</si>
  <si>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</si>
  <si>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</si>
  <si>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</si>
  <si>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</si>
  <si>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</si>
  <si>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</si>
  <si>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</si>
  <si>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</si>
  <si>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</si>
  <si>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</si>
  <si>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</si>
  <si>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</si>
  <si>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</si>
  <si>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</si>
  <si>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</si>
  <si>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</si>
  <si>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</si>
  <si>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</si>
  <si>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</si>
  <si>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</si>
  <si>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</si>
  <si>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</si>
  <si>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</si>
  <si>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</si>
  <si>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</si>
  <si>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</si>
  <si>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</si>
  <si>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</si>
  <si>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</si>
  <si>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</si>
  <si>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</si>
  <si>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</si>
  <si>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</si>
  <si>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</si>
  <si>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</si>
  <si>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</si>
  <si>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</si>
  <si>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</si>
  <si>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</si>
  <si>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</si>
  <si>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</si>
  <si>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</si>
  <si>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</si>
  <si>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</si>
  <si>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</si>
  <si>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</si>
  <si>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</si>
  <si>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</si>
  <si>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</si>
  <si>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</si>
  <si>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</si>
  <si>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</si>
  <si>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</si>
  <si>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</si>
  <si>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</si>
  <si>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</si>
  <si>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</si>
  <si>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</si>
  <si>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</si>
  <si>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</si>
  <si>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</si>
  <si>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</si>
  <si>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</si>
  <si>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</si>
  <si>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</si>
  <si>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</si>
  <si>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</si>
  <si>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</si>
  <si>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</si>
  <si>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</si>
  <si>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</si>
  <si>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</si>
  <si>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</si>
  <si>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</si>
  <si>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</si>
  <si>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</si>
  <si>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</si>
  <si>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</si>
  <si>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</si>
  <si>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</si>
  <si>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</si>
  <si>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</si>
  <si>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</si>
  <si>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</si>
  <si>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</si>
  <si>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</si>
  <si>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</si>
  <si>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</si>
  <si>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</si>
  <si>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</si>
  <si>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</si>
  <si>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</si>
  <si>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</si>
  <si>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</si>
  <si>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</si>
  <si>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</si>
  <si>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</si>
  <si>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</si>
  <si>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</si>
  <si>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</si>
  <si>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</si>
  <si>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</si>
  <si>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</si>
  <si>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</si>
  <si>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</si>
  <si>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</si>
  <si>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</si>
  <si>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</si>
  <si>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</si>
  <si>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</si>
  <si>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</si>
  <si>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</si>
  <si>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</si>
  <si>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</si>
  <si>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</si>
  <si>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</si>
  <si>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</si>
  <si>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</si>
  <si>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</si>
  <si>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</si>
  <si>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</si>
  <si>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</si>
  <si>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</si>
  <si>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</si>
  <si>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</si>
  <si>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</si>
  <si>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</si>
  <si>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</si>
  <si>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</si>
  <si>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</si>
  <si>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</si>
  <si>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</si>
  <si>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</si>
  <si>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</si>
  <si>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</si>
  <si>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</si>
  <si>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</si>
  <si>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</si>
  <si>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</si>
  <si>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</si>
  <si>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</si>
  <si>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</si>
  <si>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</si>
  <si>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</si>
  <si>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</si>
  <si>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</si>
  <si>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</si>
  <si>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</si>
  <si>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</si>
  <si>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</si>
  <si>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</si>
  <si>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</si>
  <si>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</si>
  <si>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</si>
  <si>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</si>
  <si>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</si>
  <si>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</si>
  <si>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</si>
  <si>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</si>
  <si>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</si>
  <si>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</si>
  <si>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</si>
  <si>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</si>
  <si>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</si>
  <si>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</si>
  <si>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</si>
  <si>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</si>
  <si>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</si>
  <si>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</si>
  <si>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</si>
  <si>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</si>
  <si>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</si>
  <si>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</si>
  <si>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</si>
  <si>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</si>
  <si>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</si>
  <si>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</si>
  <si>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</si>
  <si>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</si>
  <si>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</si>
  <si>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</si>
  <si>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</si>
  <si>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</si>
  <si>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</si>
  <si>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</si>
  <si>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</si>
  <si>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</si>
  <si>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</si>
  <si>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</si>
  <si>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</si>
  <si>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</si>
  <si>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</si>
  <si>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</si>
  <si>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</si>
  <si>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</si>
  <si>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</si>
  <si>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</si>
  <si>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</si>
  <si>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</si>
  <si>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</si>
  <si>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</si>
  <si>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</si>
  <si>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</si>
  <si>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</si>
  <si>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</si>
  <si>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</si>
  <si>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</si>
  <si>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</si>
  <si>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</si>
  <si>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</si>
  <si>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</si>
  <si>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</si>
  <si>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</si>
  <si>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</si>
  <si>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</si>
  <si>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</si>
  <si>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</si>
  <si>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</si>
  <si>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</si>
  <si>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</si>
  <si>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</si>
  <si>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</si>
  <si>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</si>
  <si>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</si>
  <si>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</si>
  <si>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</si>
  <si>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</si>
  <si>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</si>
  <si>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</si>
  <si>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</si>
  <si>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</si>
  <si>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</si>
  <si>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</si>
  <si>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</si>
  <si>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</si>
  <si>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</si>
  <si>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</si>
  <si>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</si>
  <si>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</si>
  <si>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</si>
  <si>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</si>
  <si>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</si>
  <si>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</si>
  <si>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</si>
  <si>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</si>
  <si>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</si>
  <si>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</si>
  <si>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</si>
  <si>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</si>
  <si>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</si>
  <si>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</si>
  <si>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</si>
  <si>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</si>
  <si>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</si>
  <si>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</si>
  <si>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</si>
  <si>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</si>
  <si>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</si>
  <si>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</si>
  <si>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</si>
  <si>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</si>
  <si>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</si>
  <si>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</si>
  <si>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</si>
  <si>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</si>
  <si>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</si>
  <si>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</si>
  <si>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</si>
  <si>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</si>
  <si>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</si>
  <si>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</si>
  <si>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</si>
  <si>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</si>
  <si>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</si>
  <si>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</si>
  <si>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</si>
  <si>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</si>
  <si>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</si>
  <si>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</si>
  <si>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</si>
  <si>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</si>
  <si>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</si>
  <si>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</si>
  <si>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</si>
  <si>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</si>
  <si>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</si>
  <si>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</si>
  <si>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</si>
  <si>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</si>
  <si>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</si>
  <si>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</si>
  <si>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</si>
  <si>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</si>
  <si>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</si>
  <si>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</si>
  <si>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</si>
  <si>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</si>
  <si>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</si>
  <si>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</si>
  <si>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</si>
  <si>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</si>
  <si>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</si>
  <si>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</si>
  <si>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</si>
  <si>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</si>
  <si>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</si>
  <si>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</si>
  <si>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</si>
  <si>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</si>
  <si>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</si>
  <si>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</si>
  <si>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</si>
  <si>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</si>
  <si>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</si>
  <si>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</si>
  <si>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</si>
  <si>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</si>
  <si>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</si>
  <si>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</si>
  <si>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</si>
  <si>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</si>
  <si>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</si>
  <si>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</si>
  <si>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</si>
  <si>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</si>
  <si>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</si>
  <si>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</si>
  <si>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</si>
  <si>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</si>
  <si>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</si>
  <si>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</si>
  <si>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</si>
  <si>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</si>
  <si>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</si>
  <si>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</si>
  <si>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</si>
  <si>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</si>
  <si>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</si>
  <si>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</si>
  <si>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</si>
  <si>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</si>
  <si>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</si>
  <si>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</si>
  <si>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</si>
  <si>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</si>
  <si>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</si>
  <si>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</si>
  <si>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</si>
  <si>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</si>
  <si>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</si>
  <si>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</si>
  <si>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</si>
  <si>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</si>
  <si>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</si>
  <si>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</si>
  <si>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</si>
  <si>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</si>
  <si>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</si>
  <si>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</si>
  <si>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</si>
  <si>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</si>
  <si>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</si>
  <si>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</si>
  <si>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</si>
  <si>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</si>
  <si>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</si>
  <si>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</si>
  <si>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</si>
  <si>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</si>
  <si>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</si>
  <si>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</si>
  <si>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</si>
  <si>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</si>
  <si>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</si>
  <si>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</si>
  <si>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</si>
  <si>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</si>
  <si>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</si>
  <si>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</si>
  <si>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</si>
  <si>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</si>
  <si>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</si>
  <si>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</si>
  <si>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</si>
  <si>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</si>
  <si>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</si>
  <si>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</si>
  <si>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</si>
  <si>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</si>
  <si>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</si>
  <si>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</si>
  <si>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</si>
  <si>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</si>
  <si>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</si>
  <si>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</si>
  <si>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</si>
  <si>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</si>
  <si>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</si>
  <si>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</si>
  <si>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</si>
  <si>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</si>
  <si>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</si>
  <si>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</si>
  <si>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</si>
  <si>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</si>
  <si>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</si>
  <si>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</si>
  <si>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</si>
  <si>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</si>
  <si>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</si>
  <si>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</si>
  <si>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</si>
  <si>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</si>
  <si>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</si>
  <si>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</si>
  <si>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</si>
  <si>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</si>
  <si>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</si>
  <si>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</si>
  <si>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</si>
  <si>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</si>
  <si>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</si>
  <si>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</si>
  <si>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</si>
  <si>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</si>
  <si>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</si>
  <si>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</si>
  <si>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</si>
  <si>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</si>
  <si>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</si>
  <si>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</si>
  <si>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</si>
  <si>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</si>
  <si>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</si>
  <si>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</si>
  <si>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</si>
  <si>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</si>
  <si>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</si>
  <si>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</si>
  <si>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</si>
  <si>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</si>
  <si>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</si>
  <si>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</si>
  <si>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</si>
  <si>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</si>
  <si>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</si>
  <si>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</si>
  <si>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</si>
  <si>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</si>
  <si>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</si>
  <si>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</si>
  <si>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</si>
  <si>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</si>
  <si>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</si>
  <si>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</si>
  <si>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</si>
  <si>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</si>
  <si>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</si>
  <si>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</si>
  <si>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</si>
  <si>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</si>
  <si>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</si>
  <si>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</si>
  <si>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</si>
  <si>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</si>
  <si>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</si>
  <si>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</si>
  <si>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</si>
  <si>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</si>
  <si>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</si>
  <si>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</si>
  <si>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</si>
  <si>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</si>
  <si>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</si>
  <si>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</si>
  <si>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</si>
  <si>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</si>
  <si>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</si>
  <si>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</si>
  <si>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</si>
  <si>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</si>
  <si>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</si>
  <si>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</si>
  <si>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</si>
  <si>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</si>
  <si>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</si>
  <si>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</si>
  <si>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</si>
  <si>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</si>
  <si>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</si>
  <si>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</si>
  <si>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</si>
  <si>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</si>
  <si>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</si>
  <si>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</si>
  <si>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</si>
  <si>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</si>
  <si>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</si>
  <si>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</si>
  <si>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</si>
  <si>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</si>
  <si>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</si>
  <si>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</si>
  <si>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</si>
  <si>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</si>
  <si>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</si>
  <si>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</si>
  <si>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</si>
  <si>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</si>
  <si>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</si>
  <si>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</si>
  <si>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</si>
  <si>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</si>
  <si>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</si>
  <si>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</si>
  <si>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</si>
  <si>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</si>
  <si>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</si>
  <si>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</si>
  <si>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</si>
  <si>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</si>
  <si>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</si>
  <si>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</si>
  <si>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</si>
  <si>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</si>
  <si>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</si>
  <si>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</si>
  <si>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</si>
  <si>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</si>
  <si>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</si>
  <si>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</si>
  <si>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</si>
  <si>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</si>
  <si>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</si>
  <si>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</si>
  <si>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</si>
  <si>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</si>
  <si>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</si>
  <si>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</si>
  <si>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</si>
  <si>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</si>
  <si>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</si>
  <si>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</si>
  <si>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</si>
  <si>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</si>
  <si>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</si>
  <si>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</si>
  <si>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</si>
  <si>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</si>
  <si>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</si>
  <si>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</si>
  <si>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</si>
  <si>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</si>
  <si>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</si>
  <si>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</si>
  <si>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</si>
  <si>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</si>
  <si>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</si>
  <si>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</si>
  <si>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</si>
  <si>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</si>
  <si>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</si>
  <si>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</si>
  <si>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</si>
  <si>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</si>
  <si>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</si>
  <si>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</si>
  <si>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</si>
  <si>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</si>
  <si>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</si>
  <si>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</si>
  <si>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</si>
  <si>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</si>
  <si>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</si>
  <si>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</si>
  <si>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</si>
  <si>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</si>
  <si>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</si>
  <si>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</si>
  <si>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</si>
  <si>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</si>
  <si>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</si>
  <si>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</si>
  <si>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</si>
  <si>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</si>
  <si>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</si>
  <si>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</si>
  <si>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</si>
  <si>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</si>
  <si>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</si>
  <si>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</si>
  <si>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</si>
  <si>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</si>
  <si>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</si>
  <si>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</si>
  <si>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</si>
  <si>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</si>
  <si>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</si>
  <si>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</si>
  <si>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</si>
  <si>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</si>
  <si>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</si>
  <si>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</si>
  <si>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</si>
  <si>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</si>
  <si>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</si>
  <si>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</si>
  <si>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</si>
  <si>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</si>
  <si>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</si>
  <si>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</si>
  <si>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</si>
  <si>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</si>
  <si>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</si>
  <si>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</si>
  <si>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</si>
  <si>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</si>
  <si>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</si>
  <si>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</si>
  <si>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</si>
  <si>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</si>
  <si>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</si>
  <si>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</si>
  <si>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</si>
  <si>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</si>
  <si>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</si>
  <si>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</si>
  <si>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</si>
  <si>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</si>
  <si>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</si>
  <si>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</si>
  <si>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</si>
  <si>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</si>
  <si>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</si>
  <si>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</si>
  <si>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</si>
  <si>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</si>
  <si>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</si>
  <si>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</si>
  <si>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</si>
  <si>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</si>
  <si>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</si>
  <si>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</si>
  <si>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</si>
  <si>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</si>
  <si>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</si>
  <si>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</si>
  <si>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</si>
  <si>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</si>
  <si>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</si>
  <si>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</si>
  <si>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</si>
  <si>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</si>
  <si>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</si>
  <si>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</si>
  <si>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</si>
  <si>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</si>
  <si>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</si>
  <si>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</si>
  <si>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</si>
  <si>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</si>
  <si>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</si>
  <si>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</si>
  <si>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</si>
  <si>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</si>
  <si>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</si>
  <si>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</si>
  <si>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</si>
  <si>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</si>
  <si>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</si>
  <si>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</si>
  <si>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</si>
  <si>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</si>
  <si>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</si>
  <si>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</si>
  <si>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</si>
  <si>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</si>
  <si>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</si>
  <si>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</si>
  <si>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</si>
  <si>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</si>
  <si>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</si>
  <si>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</si>
  <si>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</si>
  <si>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</si>
  <si>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</si>
  <si>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</si>
  <si>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</si>
  <si>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</si>
  <si>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</si>
  <si>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</si>
  <si>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</si>
  <si>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</si>
  <si>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</si>
  <si>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</si>
  <si>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</si>
  <si>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</si>
  <si>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</si>
  <si>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</si>
  <si>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</si>
  <si>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</si>
  <si>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</si>
  <si>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</si>
  <si>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</si>
  <si>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</si>
  <si>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</si>
  <si>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</si>
  <si>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</si>
  <si>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</si>
  <si>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</si>
  <si>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</si>
  <si>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</si>
  <si>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</si>
  <si>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</si>
  <si>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</si>
  <si>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</si>
  <si>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</si>
  <si>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</si>
  <si>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</si>
  <si>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</si>
  <si>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</si>
  <si>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</si>
  <si>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</si>
  <si>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</si>
  <si>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</si>
  <si>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</si>
  <si>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</si>
  <si>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</si>
  <si>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</si>
  <si>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</si>
  <si>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</si>
  <si>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</si>
  <si>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</si>
  <si>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</si>
  <si>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</si>
  <si>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</si>
  <si>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</si>
  <si>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</si>
  <si>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</si>
  <si>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</si>
  <si>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</si>
  <si>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</si>
  <si>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</si>
  <si>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</si>
  <si>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</si>
  <si>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</si>
  <si>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</si>
  <si>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</si>
  <si>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</si>
  <si>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</si>
  <si>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</si>
  <si>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</si>
  <si>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</si>
  <si>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</si>
  <si>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</si>
  <si>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</si>
  <si>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</si>
  <si>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</si>
  <si>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</si>
  <si>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</si>
  <si>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</si>
  <si>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</si>
  <si>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</si>
  <si>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</si>
  <si>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</si>
  <si>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</si>
  <si>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</si>
  <si>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</si>
  <si>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</si>
  <si>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</si>
  <si>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</si>
  <si>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</si>
  <si>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</si>
  <si>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</si>
  <si>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</si>
  <si>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</si>
  <si>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</si>
  <si>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</si>
  <si>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</si>
  <si>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</si>
  <si>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</si>
  <si>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</si>
  <si>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</si>
  <si>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</si>
  <si>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</si>
  <si>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</si>
  <si>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</si>
  <si>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</si>
  <si>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</si>
  <si>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</si>
  <si>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</si>
  <si>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</si>
  <si>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</si>
  <si>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</si>
  <si>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</si>
  <si>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</si>
  <si>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</si>
  <si>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</si>
  <si>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</si>
  <si>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</si>
  <si>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</si>
  <si>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</si>
  <si>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</si>
  <si>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</si>
  <si>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</si>
  <si>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</si>
  <si>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</si>
  <si>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</si>
  <si>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</si>
  <si>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</si>
  <si>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</si>
  <si>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</si>
  <si>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</si>
  <si>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</si>
  <si>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</si>
  <si>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</si>
  <si>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</si>
  <si>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</si>
  <si>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</si>
  <si>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</si>
  <si>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</si>
  <si>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</si>
  <si>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</si>
  <si>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</si>
  <si>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</si>
  <si>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</si>
  <si>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</si>
  <si>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</si>
  <si>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</si>
  <si>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</si>
  <si>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</si>
  <si>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</si>
  <si>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</si>
  <si>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</si>
  <si>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</si>
  <si>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</si>
  <si>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</si>
  <si>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</si>
  <si>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</si>
  <si>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</si>
  <si>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</si>
  <si>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</si>
  <si>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</si>
  <si>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</si>
  <si>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</si>
  <si>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</si>
  <si>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</si>
  <si>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</si>
  <si>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</si>
  <si>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</si>
  <si>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</si>
  <si>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</si>
  <si>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</si>
  <si>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</si>
  <si>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</si>
  <si>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</si>
  <si>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</si>
  <si>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</si>
  <si>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</si>
  <si>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</si>
  <si>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</si>
  <si>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</si>
  <si>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</si>
  <si>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</si>
  <si>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</si>
  <si>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</si>
  <si>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</si>
  <si>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</si>
  <si>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</si>
  <si>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</si>
  <si>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</si>
  <si>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</si>
  <si>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</si>
  <si>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</si>
  <si>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</si>
  <si>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</si>
  <si>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</si>
  <si>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</si>
  <si>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</si>
  <si>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</si>
  <si>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</si>
  <si>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</si>
  <si>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</si>
  <si>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</si>
  <si>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</si>
  <si>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</si>
  <si>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</si>
  <si>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</si>
  <si>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</si>
  <si>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</si>
  <si>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</si>
  <si>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</si>
  <si>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</si>
  <si>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</si>
  <si>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</si>
  <si>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</si>
  <si>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</si>
  <si>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</si>
  <si>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</si>
  <si>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</si>
  <si>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</si>
  <si>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</si>
  <si>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</si>
  <si>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</si>
  <si>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</si>
  <si>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</si>
  <si>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</si>
  <si>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</si>
  <si>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</si>
  <si>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</si>
  <si>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</si>
  <si>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</si>
  <si>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</si>
  <si>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</si>
  <si>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</si>
  <si>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</si>
  <si>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</si>
  <si>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</si>
  <si>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</si>
  <si>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</si>
  <si>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</si>
  <si>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</si>
  <si>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</si>
  <si>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</si>
  <si>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</si>
  <si>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</si>
  <si>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</si>
  <si>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</si>
  <si>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</si>
  <si>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</si>
  <si>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</si>
  <si>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</si>
  <si>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</si>
  <si>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</si>
  <si>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</si>
  <si>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</si>
  <si>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</si>
  <si>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</si>
  <si>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</si>
  <si>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</si>
  <si>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</si>
  <si>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</si>
  <si>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</si>
  <si>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</si>
  <si>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</si>
  <si>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</si>
  <si>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</si>
  <si>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</si>
  <si>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</si>
  <si>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</si>
  <si>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</si>
  <si>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</si>
  <si>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</si>
  <si>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</si>
  <si>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</si>
  <si>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</si>
  <si>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</si>
  <si>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</si>
  <si>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</si>
  <si>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</si>
  <si>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</si>
  <si>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</si>
  <si>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</si>
  <si>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</si>
  <si>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</si>
  <si>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</si>
  <si>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</si>
  <si>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</si>
  <si>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</si>
  <si>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</si>
  <si>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</si>
  <si>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</si>
  <si>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</si>
  <si>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</si>
  <si>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</si>
  <si>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</si>
  <si>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</si>
  <si>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</si>
  <si>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</si>
  <si>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</si>
  <si>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</si>
  <si>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</si>
  <si>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</si>
  <si>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</si>
  <si>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</si>
  <si>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</si>
  <si>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</si>
  <si>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</si>
  <si>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</si>
  <si>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</si>
  <si>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</si>
  <si>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</si>
  <si>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</si>
  <si>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</si>
  <si>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</si>
  <si>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</si>
  <si>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</si>
  <si>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</si>
  <si>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</si>
  <si>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</si>
  <si>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</si>
  <si>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</si>
  <si>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</si>
  <si>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</si>
  <si>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</si>
  <si>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</si>
  <si>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</si>
  <si>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</si>
  <si>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</si>
  <si>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</si>
  <si>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</si>
  <si>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</si>
  <si>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</si>
  <si>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</si>
  <si>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</si>
  <si>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</si>
  <si>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</si>
  <si>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</si>
  <si>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</si>
  <si>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</si>
  <si>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</si>
  <si>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</si>
  <si>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</si>
  <si>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</si>
  <si>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</si>
  <si>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</si>
  <si>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</si>
  <si>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</si>
  <si>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</si>
  <si>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</si>
  <si>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</si>
  <si>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</si>
  <si>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</si>
  <si>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</si>
  <si>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</si>
  <si>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</si>
  <si>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</si>
  <si>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</si>
  <si>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</si>
  <si>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</si>
  <si>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</si>
  <si>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</si>
  <si>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</si>
  <si>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</si>
  <si>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</si>
  <si>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</si>
  <si>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</si>
  <si>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</si>
  <si>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</si>
  <si>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</si>
  <si>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</si>
  <si>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</si>
  <si>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</si>
  <si>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</si>
  <si>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</si>
  <si>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</si>
  <si>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</si>
  <si>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</si>
  <si>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</si>
  <si>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</si>
  <si>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</si>
  <si>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</si>
  <si>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</si>
  <si>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</si>
  <si>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</si>
  <si>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</si>
  <si>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</si>
  <si>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</si>
  <si>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</si>
  <si>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</si>
  <si>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</si>
  <si>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</si>
  <si>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</si>
  <si>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</si>
  <si>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</si>
  <si>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</si>
  <si>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</si>
  <si>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</si>
  <si>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</si>
  <si>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</si>
  <si>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</si>
  <si>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</si>
  <si>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</si>
  <si>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</si>
  <si>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</si>
  <si>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</si>
  <si>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</si>
  <si>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</si>
  <si>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</si>
  <si>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</si>
  <si>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</si>
  <si>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</si>
  <si>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</si>
  <si>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</si>
  <si>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</si>
  <si>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</si>
  <si>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</si>
  <si>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</si>
  <si>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</si>
  <si>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</si>
  <si>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</si>
  <si>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</si>
  <si>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</si>
  <si>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</si>
  <si>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</si>
  <si>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</si>
  <si>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</si>
  <si>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</si>
  <si>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</si>
  <si>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</si>
  <si>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</si>
  <si>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</si>
  <si>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</si>
  <si>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</si>
  <si>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</si>
  <si>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</si>
  <si>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</si>
  <si>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</si>
  <si>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</si>
  <si>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</si>
  <si>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</si>
  <si>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</si>
  <si>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</si>
  <si>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</si>
  <si>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</si>
  <si>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</si>
  <si>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</si>
  <si>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</si>
  <si>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</si>
  <si>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</si>
  <si>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</si>
  <si>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</si>
  <si>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</si>
  <si>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</si>
  <si>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</si>
  <si>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</si>
  <si>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</si>
  <si>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</si>
  <si>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</si>
  <si>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</si>
  <si>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</si>
  <si>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</si>
  <si>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</si>
  <si>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</si>
  <si>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</si>
  <si>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</si>
  <si>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</si>
  <si>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</si>
  <si>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</si>
  <si>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</si>
  <si>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</si>
  <si>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</si>
  <si>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</si>
  <si>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</si>
  <si>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</si>
  <si>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</si>
  <si>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</si>
  <si>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</si>
  <si>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</si>
  <si>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</si>
  <si>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</si>
  <si>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</si>
  <si>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</si>
  <si>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</si>
  <si>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</si>
  <si>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</si>
  <si>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</si>
  <si>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</si>
  <si>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</si>
  <si>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</si>
  <si>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</si>
  <si>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</si>
  <si>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</si>
  <si>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</si>
  <si>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</si>
  <si>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</si>
  <si>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</si>
  <si>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</si>
  <si>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</si>
  <si>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</si>
  <si>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</si>
  <si>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</si>
  <si>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</si>
  <si>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</si>
  <si>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</si>
  <si>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</si>
  <si>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</si>
  <si>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</si>
  <si>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</si>
  <si>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</si>
  <si>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</si>
  <si>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</si>
  <si>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</si>
  <si>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</si>
  <si>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</si>
  <si>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</si>
  <si>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</si>
  <si>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</si>
  <si>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</si>
  <si>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</si>
  <si>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</si>
  <si>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</si>
  <si>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</si>
  <si>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</si>
  <si>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</si>
  <si>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</si>
  <si>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</si>
  <si>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</si>
  <si>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</si>
  <si>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</si>
  <si>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</si>
  <si>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</si>
  <si>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</si>
  <si>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</si>
  <si>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</si>
  <si>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</si>
  <si>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</si>
  <si>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</si>
  <si>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</si>
  <si>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</si>
  <si>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</si>
  <si>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</si>
  <si>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</si>
  <si>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</si>
  <si>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</si>
  <si>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</si>
  <si>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</si>
  <si>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</si>
  <si>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</si>
  <si>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</si>
  <si>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</si>
  <si>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</si>
  <si>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</si>
  <si>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</si>
  <si>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</si>
  <si>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</si>
  <si>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</si>
  <si>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</si>
  <si>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</si>
  <si>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</si>
  <si>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</si>
  <si>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</si>
  <si>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</si>
  <si>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</si>
  <si>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</si>
  <si>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</si>
  <si>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</si>
  <si>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</si>
  <si>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</si>
  <si>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</si>
  <si>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</si>
  <si>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</si>
  <si>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</si>
  <si>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</si>
  <si>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</si>
  <si>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</si>
  <si>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</si>
  <si>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</si>
  <si>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</si>
  <si>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</si>
  <si>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</si>
  <si>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</si>
  <si>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</si>
  <si>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</si>
  <si>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</si>
  <si>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</si>
  <si>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</si>
  <si>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</si>
  <si>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</si>
  <si>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</si>
  <si>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</si>
  <si>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</si>
  <si>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</si>
  <si>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</si>
  <si>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</si>
  <si>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</si>
  <si>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</si>
  <si>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</si>
  <si>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</si>
  <si>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</si>
  <si>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</si>
  <si>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</si>
  <si>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</si>
  <si>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</si>
  <si>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</si>
  <si>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</si>
  <si>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</si>
  <si>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</si>
  <si>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</si>
  <si>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</si>
  <si>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</si>
  <si>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</si>
  <si>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</si>
  <si>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</si>
  <si>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</si>
  <si>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</si>
  <si>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</si>
  <si>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</si>
  <si>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</si>
  <si>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</si>
  <si>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</si>
  <si>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</si>
  <si>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ЧИПРОВЦИ</t>
  </si>
  <si>
    <t>10.07.2019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</si>
</sst>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ОБЩИНА ЧИПРОВЦИ</v>
      </c>
      <c r="C2" s="1729"/>
      <c r="D2" s="1730"/>
      <c r="E2" s="1019"/>
      <c r="F2" s="1020">
        <f>+OTCHET!H9</f>
        <v>0</v>
      </c>
      <c r="G2" s="1021" t="str">
        <f>+OTCHET!F12</f>
        <v>6210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-413</v>
      </c>
      <c r="K79" s="1095"/>
      <c r="L79" s="1108">
        <f>+IF($P$2=33,$Q79,0)</f>
        <v>0</v>
      </c>
      <c r="M79" s="1095"/>
      <c r="N79" s="1109">
        <f>+ROUND(+G79+J79+L79,0)</f>
        <v>-413</v>
      </c>
      <c r="O79" s="1097"/>
      <c r="P79" s="1107">
        <f>+ROUND(OTCHET!E419,0)</f>
        <v>0</v>
      </c>
      <c r="Q79" s="1108">
        <f>+ROUND(OTCHET!L419,0)</f>
        <v>-413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-413</v>
      </c>
      <c r="K81" s="1095"/>
      <c r="L81" s="1242">
        <f>+ROUND(L79+L80,0)</f>
        <v>0</v>
      </c>
      <c r="M81" s="1095"/>
      <c r="N81" s="1243">
        <f>+ROUND(N79+N80,0)</f>
        <v>-413</v>
      </c>
      <c r="O81" s="1097"/>
      <c r="P81" s="1241">
        <f>+ROUND(P79+P80,0)</f>
        <v>0</v>
      </c>
      <c r="Q81" s="1242">
        <f>+ROUND(Q79+Q80,0)</f>
        <v>-413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-413</v>
      </c>
      <c r="K83" s="1095"/>
      <c r="L83" s="1255">
        <f>+ROUND(L48,0)-ROUND(L77,0)+ROUND(L81,0)</f>
        <v>0</v>
      </c>
      <c r="M83" s="1095"/>
      <c r="N83" s="1256">
        <f>+ROUND(N48,0)-ROUND(N77,0)+ROUND(N81,0)</f>
        <v>-413</v>
      </c>
      <c r="O83" s="1257"/>
      <c r="P83" s="1254">
        <f>+ROUND(P48,0)-ROUND(P77,0)+ROUND(P81,0)</f>
        <v>0</v>
      </c>
      <c r="Q83" s="1255">
        <f>+ROUND(Q48,0)-ROUND(Q77,0)+ROUND(Q81,0)</f>
        <v>-413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413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413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413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841</v>
      </c>
      <c r="K129" s="1095"/>
      <c r="L129" s="1108">
        <f>+IF($P$2=33,$Q129,0)</f>
        <v>0</v>
      </c>
      <c r="M129" s="1095"/>
      <c r="N129" s="1109">
        <f>+ROUND(+G129+J129+L129,0)</f>
        <v>841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841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428</v>
      </c>
      <c r="K131" s="1095"/>
      <c r="L131" s="1120">
        <f>+IF($P$2=33,$Q131,0)</f>
        <v>0</v>
      </c>
      <c r="M131" s="1095"/>
      <c r="N131" s="1121">
        <f>+ROUND(+G131+J131+L131,0)</f>
        <v>428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428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-413</v>
      </c>
      <c r="K132" s="1095"/>
      <c r="L132" s="1295">
        <f>+ROUND(+L131-L129-L130,0)</f>
        <v>0</v>
      </c>
      <c r="M132" s="1095"/>
      <c r="N132" s="1296">
        <f>+ROUND(+N131-N129-N130,0)</f>
        <v>-413</v>
      </c>
      <c r="O132" s="1097"/>
      <c r="P132" s="1294">
        <f>+ROUND(+P131-P129-P130,0)</f>
        <v>0</v>
      </c>
      <c r="Q132" s="1295">
        <f>+ROUND(+Q131-Q129-Q130,0)</f>
        <v>-413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10.07.2019 г.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84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-413</v>
      </c>
      <c r="G56" s="893">
        <f>+G57+G58+G62</f>
        <v>0</v>
      </c>
      <c r="H56" s="894">
        <f>+H57+H58+H62</f>
        <v>-413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-413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-413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-413</v>
      </c>
      <c r="G64" s="928">
        <f>+G22-G38+G56-G63</f>
        <v>0</v>
      </c>
      <c r="H64" s="929">
        <f>+H22-H38+H56-H63</f>
        <v>-413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413</v>
      </c>
      <c r="G66" s="938">
        <f>SUM(+G68+G76+G77+G84+G85+G86+G89+G90+G91+G92+G93+G94+G95)</f>
        <v>0</v>
      </c>
      <c r="H66" s="939">
        <f>SUM(+H68+H76+H77+H84+H85+H86+H89+H90+H91+H92+H93+H94+H95)</f>
        <v>413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841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-428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-428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3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РА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2073</v>
      </c>
      <c r="C9" s="1825"/>
      <c r="D9" s="1826"/>
      <c r="E9" s="115">
        <v>43466</v>
      </c>
      <c r="F9" s="116">
        <v>43646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Чипровци</v>
      </c>
      <c r="C12" s="1787"/>
      <c r="D12" s="1788"/>
      <c r="E12" s="118" t="s">
        <v>965</v>
      </c>
      <c r="F12" s="1586" t="s">
        <v>1474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2055</v>
      </c>
      <c r="F19" s="1828"/>
      <c r="G19" s="1828"/>
      <c r="H19" s="1829"/>
      <c r="I19" s="1833" t="s">
        <v>2056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РА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ОБЩИНА ЧИПРОВЦИ</v>
      </c>
      <c r="C176" s="1784"/>
      <c r="D176" s="1785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Чипровци</v>
      </c>
      <c r="C179" s="1787"/>
      <c r="D179" s="1788"/>
      <c r="E179" s="231" t="s">
        <v>892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2057</v>
      </c>
      <c r="F183" s="1828"/>
      <c r="G183" s="1828"/>
      <c r="H183" s="1829"/>
      <c r="I183" s="1836" t="s">
        <v>2058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СРЕДСТВАТА ОТ ЕВРОПЕЙСКИЯ СЪЮЗ - РА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ОБЩИНА ЧИПРОВЦИ</v>
      </c>
      <c r="C350" s="1784"/>
      <c r="D350" s="1785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Чипровци</v>
      </c>
      <c r="C353" s="1787"/>
      <c r="D353" s="1788"/>
      <c r="E353" s="410" t="s">
        <v>892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2059</v>
      </c>
      <c r="F357" s="1840"/>
      <c r="G357" s="1840"/>
      <c r="H357" s="1841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-413</v>
      </c>
      <c r="K399" s="445">
        <f>SUM(K400:K401)</f>
        <v>0</v>
      </c>
      <c r="L399" s="1378">
        <f t="shared" si="89"/>
        <v>-413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-413</v>
      </c>
      <c r="K400" s="154">
        <v>0</v>
      </c>
      <c r="L400" s="1379">
        <f>I400+J400+K400</f>
        <v>-413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-413</v>
      </c>
      <c r="K419" s="515">
        <f>SUM(K361,K375,K383,K388,K391,K396,K399,K402,K405,K406,K409,K412)</f>
        <v>0</v>
      </c>
      <c r="L419" s="512">
        <f t="shared" si="95"/>
        <v>-413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СРЕДСТВАТА ОТ ЕВРОПЕЙСКИЯ СЪЮЗ - РА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ОБЩИНА ЧИПРОВЦИ</v>
      </c>
      <c r="C435" s="1784"/>
      <c r="D435" s="1785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Чипровци</v>
      </c>
      <c r="C438" s="1787"/>
      <c r="D438" s="1788"/>
      <c r="E438" s="410" t="s">
        <v>892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2061</v>
      </c>
      <c r="F442" s="1828"/>
      <c r="G442" s="1828"/>
      <c r="H442" s="1829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-413</v>
      </c>
      <c r="K445" s="548">
        <f t="shared" si="99"/>
        <v>0</v>
      </c>
      <c r="L445" s="549">
        <f t="shared" si="99"/>
        <v>-413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413</v>
      </c>
      <c r="K446" s="555">
        <f t="shared" si="100"/>
        <v>0</v>
      </c>
      <c r="L446" s="556">
        <f>+L597</f>
        <v>413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РА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ОБЩИНА ЧИПРОВЦИ</v>
      </c>
      <c r="C451" s="1784"/>
      <c r="D451" s="1785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Чипровци</v>
      </c>
      <c r="C454" s="1787"/>
      <c r="D454" s="1788"/>
      <c r="E454" s="410" t="s">
        <v>892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2063</v>
      </c>
      <c r="F458" s="1831"/>
      <c r="G458" s="1831"/>
      <c r="H458" s="1832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413</v>
      </c>
      <c r="K566" s="581">
        <f t="shared" si="128"/>
        <v>0</v>
      </c>
      <c r="L566" s="578">
        <f t="shared" si="128"/>
        <v>413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841</v>
      </c>
      <c r="K567" s="584">
        <v>0</v>
      </c>
      <c r="L567" s="1379">
        <f t="shared" si="116"/>
        <v>841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-428</v>
      </c>
      <c r="K573" s="1627">
        <v>0</v>
      </c>
      <c r="L573" s="1393">
        <f t="shared" si="129"/>
        <v>-428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413</v>
      </c>
      <c r="K597" s="666">
        <f t="shared" si="133"/>
        <v>0</v>
      </c>
      <c r="L597" s="662">
        <f t="shared" si="133"/>
        <v>413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 t="s">
        <v>2074</v>
      </c>
      <c r="C605" s="1752"/>
      <c r="D605" s="675" t="s">
        <v>884</v>
      </c>
      <c r="E605" s="676"/>
      <c r="F605" s="677"/>
      <c r="G605" s="678" t="s">
        <v>885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F400:K401 I562:J563 F407:K408 H170:I170 E170:F170 K170:L170 K23:K27 I85:I88 K85:K89 F85:F88 H517:H520 F520:G520 I520:J520 F525:G525 I525:J525 F95:F101 I376:J376 G377 J377 F378 I378 F476:G476 I476:J476 F562:G563 F392:K395 F528:G528 I528:J528 F530:G530 I530:J53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">
      <formula1>0</formula1>
    </dataValidation>
    <dataValidation type="whole" operator="lessThan" allowBlank="1" showInputMessage="1" showErrorMessage="1" error="Въвежда се цяло положителн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W1" sqref="A1:W16384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2052</v>
      </c>
      <c r="M23" s="1828"/>
      <c r="N23" s="1828"/>
      <c r="O23" s="1829"/>
      <c r="P23" s="1836" t="s">
        <v>2053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2019-01-10T13:58:54Z</cp:lastPrinted>
  <dcterms:created xsi:type="dcterms:W3CDTF">1997-12-10T11:54:07Z</dcterms:created>
  <dcterms:modified xsi:type="dcterms:W3CDTF">2019-07-10T08:14:49Z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